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C:\Users\yuhio\Downloads\"/>
    </mc:Choice>
  </mc:AlternateContent>
  <xr:revisionPtr revIDLastSave="0" documentId="13_ncr:1_{64158227-E636-4AFE-AF2F-DFB61C7C9916}" xr6:coauthVersionLast="47" xr6:coauthVersionMax="47" xr10:uidLastSave="{00000000-0000-0000-0000-000000000000}"/>
  <bookViews>
    <workbookView xWindow="-83" yWindow="0" windowWidth="10965" windowHeight="13763" tabRatio="836" activeTab="2" xr2:uid="{00000000-000D-0000-FFFF-FFFF00000000}"/>
  </bookViews>
  <sheets>
    <sheet name="はじめに" sheetId="22" r:id="rId1"/>
    <sheet name="使用方法" sheetId="15" r:id="rId2"/>
    <sheet name="入力表" sheetId="14" r:id="rId3"/>
    <sheet name="結果表" sheetId="13" r:id="rId4"/>
    <sheet name="フロー図" sheetId="12" r:id="rId5"/>
    <sheet name="観光消費推計" sheetId="23" r:id="rId6"/>
    <sheet name="需要増加額" sheetId="11" r:id="rId7"/>
    <sheet name="計算表" sheetId="10" r:id="rId8"/>
    <sheet name="部門別分析結果" sheetId="9" r:id="rId9"/>
    <sheet name="中間投入計算用37" sheetId="8" r:id="rId10"/>
    <sheet name="投入係数表37" sheetId="18" r:id="rId11"/>
    <sheet name="逆行列表（開放）37" sheetId="19" r:id="rId12"/>
  </sheets>
  <externalReferences>
    <externalReference r:id="rId13"/>
  </externalReferences>
  <definedNames>
    <definedName name="_xlnm.Print_Area" localSheetId="0">はじめに!$A$1:$L$60</definedName>
    <definedName name="登録リスト">[1]分析履歴!$A$7:$A$9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4" i="23" l="1"/>
  <c r="D53" i="23"/>
  <c r="D52" i="23"/>
  <c r="D51" i="23"/>
  <c r="E55" i="23" l="1"/>
  <c r="E56" i="23"/>
  <c r="E57" i="23"/>
  <c r="E60" i="23"/>
  <c r="E66" i="23"/>
  <c r="E67" i="23"/>
  <c r="D32" i="23"/>
  <c r="D8" i="11" l="1"/>
  <c r="S8" i="10"/>
  <c r="G45" i="14"/>
  <c r="F45" i="14"/>
  <c r="E45" i="14"/>
  <c r="AE48" i="23" l="1"/>
  <c r="AA45" i="23"/>
  <c r="AA44" i="23"/>
  <c r="AA43" i="23"/>
  <c r="AA42" i="23"/>
  <c r="AA41" i="23"/>
  <c r="AA40" i="23"/>
  <c r="AA39" i="23"/>
  <c r="AA38" i="23"/>
  <c r="AA37" i="23"/>
  <c r="AA36" i="23"/>
  <c r="AA35" i="23"/>
  <c r="AA34" i="23"/>
  <c r="AA33" i="23"/>
  <c r="AA32" i="23"/>
  <c r="AA31" i="23"/>
  <c r="AA30" i="23"/>
  <c r="AA29" i="23"/>
  <c r="AA28" i="23"/>
  <c r="AA27" i="23"/>
  <c r="AA26" i="23"/>
  <c r="AA25" i="23"/>
  <c r="AA24" i="23"/>
  <c r="AA23" i="23"/>
  <c r="AA22" i="23"/>
  <c r="AA21" i="23"/>
  <c r="AA20" i="23"/>
  <c r="AA19" i="23"/>
  <c r="AA18" i="23"/>
  <c r="AA17" i="23"/>
  <c r="AA16" i="23"/>
  <c r="AA15" i="23"/>
  <c r="AA14" i="23"/>
  <c r="AA13" i="23"/>
  <c r="AA12" i="23"/>
  <c r="AA11" i="23"/>
  <c r="AA10" i="23"/>
  <c r="AA9" i="23"/>
  <c r="AA8" i="23"/>
  <c r="AA7" i="23"/>
  <c r="Z45" i="23"/>
  <c r="Z44" i="23"/>
  <c r="Z43" i="23"/>
  <c r="Z42" i="23"/>
  <c r="Z41" i="23"/>
  <c r="Z40" i="23"/>
  <c r="Z39" i="23"/>
  <c r="Z38" i="23"/>
  <c r="Z37" i="23"/>
  <c r="Z36" i="23"/>
  <c r="Z35" i="23"/>
  <c r="Z34" i="23"/>
  <c r="Z33" i="23"/>
  <c r="Z32" i="23"/>
  <c r="Z31" i="23"/>
  <c r="Z30" i="23"/>
  <c r="Z29" i="23"/>
  <c r="Z28" i="23"/>
  <c r="Z27" i="23"/>
  <c r="Z26" i="23"/>
  <c r="Z25" i="23"/>
  <c r="Z24" i="23"/>
  <c r="Z23" i="23"/>
  <c r="Z22" i="23"/>
  <c r="Z21" i="23"/>
  <c r="Z20" i="23"/>
  <c r="Z19" i="23"/>
  <c r="Z18" i="23"/>
  <c r="Z17" i="23"/>
  <c r="Z16" i="23"/>
  <c r="Z15" i="23"/>
  <c r="Z14" i="23"/>
  <c r="Z13" i="23"/>
  <c r="Z12" i="23"/>
  <c r="Z11" i="23"/>
  <c r="Z10" i="23"/>
  <c r="Z9" i="23"/>
  <c r="Z8" i="23"/>
  <c r="Z7" i="23"/>
  <c r="Y52" i="23"/>
  <c r="AA52" i="23" s="1"/>
  <c r="Y51" i="23"/>
  <c r="AA51" i="23" s="1"/>
  <c r="Y50" i="23"/>
  <c r="AA50" i="23" s="1"/>
  <c r="Y49" i="23"/>
  <c r="AA49" i="23" s="1"/>
  <c r="Y48" i="23"/>
  <c r="AA48" i="23" s="1"/>
  <c r="Y47" i="23"/>
  <c r="AA47" i="23" s="1"/>
  <c r="Y46" i="23"/>
  <c r="AC26" i="23" s="1"/>
  <c r="X52" i="23"/>
  <c r="Z52" i="23" s="1"/>
  <c r="X51" i="23"/>
  <c r="Z51" i="23" s="1"/>
  <c r="X50" i="23"/>
  <c r="Z50" i="23" s="1"/>
  <c r="X49" i="23"/>
  <c r="Z49" i="23" s="1"/>
  <c r="X48" i="23"/>
  <c r="Z48" i="23" s="1"/>
  <c r="X47" i="23"/>
  <c r="Z47" i="23" s="1"/>
  <c r="X46" i="23"/>
  <c r="AB38" i="23" l="1"/>
  <c r="AB41" i="23"/>
  <c r="AB39" i="23"/>
  <c r="AB9" i="23"/>
  <c r="AB45" i="23"/>
  <c r="AB10" i="23"/>
  <c r="AB37" i="23"/>
  <c r="AB43" i="23"/>
  <c r="AB18" i="23"/>
  <c r="AB42" i="23"/>
  <c r="AA46" i="23"/>
  <c r="AC25" i="23"/>
  <c r="AC38" i="23"/>
  <c r="AC18" i="23"/>
  <c r="AB8" i="23"/>
  <c r="AC7" i="23"/>
  <c r="AC27" i="23"/>
  <c r="AC10" i="23"/>
  <c r="AC32" i="23"/>
  <c r="AC15" i="23"/>
  <c r="AC35" i="23"/>
  <c r="AB19" i="23"/>
  <c r="AC16" i="23"/>
  <c r="AC36" i="23"/>
  <c r="AB31" i="23"/>
  <c r="AC17" i="23"/>
  <c r="AC39" i="23"/>
  <c r="AB32" i="23"/>
  <c r="AC20" i="23"/>
  <c r="AC42" i="23"/>
  <c r="AB22" i="23"/>
  <c r="AB33" i="23"/>
  <c r="AB11" i="23"/>
  <c r="AB23" i="23"/>
  <c r="AB34" i="23"/>
  <c r="AC8" i="23"/>
  <c r="AC28" i="23"/>
  <c r="AC40" i="23"/>
  <c r="Z46" i="23"/>
  <c r="AB14" i="23"/>
  <c r="AB24" i="23"/>
  <c r="AB35" i="23"/>
  <c r="AC9" i="23"/>
  <c r="AC19" i="23"/>
  <c r="AC31" i="23"/>
  <c r="AC41" i="23"/>
  <c r="AB15" i="23"/>
  <c r="AB25" i="23"/>
  <c r="AB16" i="23"/>
  <c r="AB26" i="23"/>
  <c r="AB40" i="23"/>
  <c r="AC11" i="23"/>
  <c r="AC23" i="23"/>
  <c r="AC33" i="23"/>
  <c r="AC43" i="23"/>
  <c r="AB7" i="23"/>
  <c r="AB17" i="23"/>
  <c r="AB27" i="23"/>
  <c r="AC12" i="23"/>
  <c r="AC24" i="23"/>
  <c r="AC34" i="23"/>
  <c r="AC44" i="23"/>
  <c r="AB12" i="23"/>
  <c r="AB20" i="23"/>
  <c r="AB28" i="23"/>
  <c r="AB36" i="23"/>
  <c r="AB44" i="23"/>
  <c r="AC13" i="23"/>
  <c r="AC21" i="23"/>
  <c r="AC29" i="23"/>
  <c r="AC37" i="23"/>
  <c r="AC45" i="23"/>
  <c r="AB13" i="23"/>
  <c r="AB21" i="23"/>
  <c r="AB29" i="23"/>
  <c r="AC14" i="23"/>
  <c r="AC22" i="23"/>
  <c r="AC30" i="23"/>
  <c r="AB30" i="23"/>
  <c r="AB46" i="23" l="1"/>
  <c r="AC46" i="23"/>
  <c r="AC47" i="23"/>
  <c r="AC52" i="23"/>
  <c r="E15" i="23"/>
  <c r="D15" i="23"/>
  <c r="L10" i="23"/>
  <c r="M18" i="23" s="1"/>
  <c r="AC48" i="23" l="1"/>
  <c r="AC51" i="23"/>
  <c r="AB48" i="23"/>
  <c r="AB49" i="23"/>
  <c r="AB52" i="23"/>
  <c r="AB51" i="23"/>
  <c r="AB47" i="23"/>
  <c r="AC49" i="23"/>
  <c r="AC50" i="23"/>
  <c r="AB50" i="23"/>
  <c r="D46" i="23"/>
  <c r="D38" i="23"/>
  <c r="D45" i="23"/>
  <c r="D44" i="23"/>
  <c r="D43" i="23"/>
  <c r="D42" i="23"/>
  <c r="D49" i="23"/>
  <c r="D41" i="23"/>
  <c r="D40" i="23"/>
  <c r="M20" i="23"/>
  <c r="N20" i="23"/>
  <c r="N18" i="23"/>
  <c r="M19" i="23"/>
  <c r="N19" i="23"/>
  <c r="M21" i="23"/>
  <c r="N21" i="23"/>
  <c r="O15" i="23"/>
  <c r="P15" i="23"/>
  <c r="M16" i="23"/>
  <c r="N16" i="23"/>
  <c r="M17" i="23"/>
  <c r="AD35" i="23" l="1"/>
  <c r="AD34" i="23"/>
  <c r="AD7" i="23"/>
  <c r="AD17" i="23"/>
  <c r="AD36" i="23"/>
  <c r="AD14" i="23"/>
  <c r="AD15" i="23"/>
  <c r="AD33" i="23"/>
  <c r="AD16" i="23"/>
  <c r="AD37" i="23"/>
  <c r="AE28" i="23"/>
  <c r="AE37" i="23"/>
  <c r="AE7" i="23"/>
  <c r="AE14" i="23"/>
  <c r="AF14" i="23" s="1"/>
  <c r="AE12" i="23"/>
  <c r="AE45" i="23"/>
  <c r="AF45" i="23" s="1"/>
  <c r="AE15" i="23"/>
  <c r="AE27" i="23"/>
  <c r="AE38" i="23"/>
  <c r="AD38" i="23"/>
  <c r="AD28" i="23"/>
  <c r="AD27" i="23"/>
  <c r="AD45" i="23"/>
  <c r="AE41" i="23"/>
  <c r="AE33" i="23"/>
  <c r="AE25" i="23"/>
  <c r="AE17" i="23"/>
  <c r="AE8" i="23"/>
  <c r="AE11" i="23"/>
  <c r="AE43" i="23"/>
  <c r="AE35" i="23"/>
  <c r="AE19" i="23"/>
  <c r="AE10" i="23"/>
  <c r="AE42" i="23"/>
  <c r="AE34" i="23"/>
  <c r="AE26" i="23"/>
  <c r="AE18" i="23"/>
  <c r="AE9" i="23"/>
  <c r="AE32" i="23"/>
  <c r="AE49" i="23"/>
  <c r="AE39" i="23"/>
  <c r="AE40" i="23"/>
  <c r="AE22" i="23"/>
  <c r="AE44" i="23"/>
  <c r="AE31" i="23"/>
  <c r="AE20" i="23"/>
  <c r="AE30" i="23"/>
  <c r="AE52" i="23"/>
  <c r="AE23" i="23"/>
  <c r="AE24" i="23"/>
  <c r="AE21" i="23"/>
  <c r="AE29" i="23"/>
  <c r="AE16" i="23"/>
  <c r="AF16" i="23" s="1"/>
  <c r="AE36" i="23"/>
  <c r="AD19" i="23"/>
  <c r="AD40" i="23"/>
  <c r="AF40" i="23" s="1"/>
  <c r="E62" i="23" s="1"/>
  <c r="AD32" i="23"/>
  <c r="AD24" i="23"/>
  <c r="AF24" i="23" s="1"/>
  <c r="AD8" i="23"/>
  <c r="AD43" i="23"/>
  <c r="AD11" i="23"/>
  <c r="AD42" i="23"/>
  <c r="AF42" i="23" s="1"/>
  <c r="AD26" i="23"/>
  <c r="AD18" i="23"/>
  <c r="AF18" i="23" s="1"/>
  <c r="AD10" i="23"/>
  <c r="AD41" i="23"/>
  <c r="AD25" i="23"/>
  <c r="AD9" i="23"/>
  <c r="AD21" i="23"/>
  <c r="AD13" i="23"/>
  <c r="AF13" i="23" s="1"/>
  <c r="AD22" i="23"/>
  <c r="AF22" i="23" s="1"/>
  <c r="AD31" i="23"/>
  <c r="AF31" i="23" s="1"/>
  <c r="AD29" i="23"/>
  <c r="AD30" i="23"/>
  <c r="AD12" i="23"/>
  <c r="AF12" i="23" s="1"/>
  <c r="AF37" i="23"/>
  <c r="AD20" i="23"/>
  <c r="AF28" i="23"/>
  <c r="AD23" i="23"/>
  <c r="AF23" i="23" s="1"/>
  <c r="D47" i="23" s="1"/>
  <c r="AD44" i="23"/>
  <c r="AD39" i="23"/>
  <c r="AD49" i="23"/>
  <c r="M15" i="23"/>
  <c r="N15" i="23"/>
  <c r="AF41" i="23" l="1"/>
  <c r="AF33" i="23"/>
  <c r="AF15" i="23"/>
  <c r="D31" i="23" s="1"/>
  <c r="AF25" i="23"/>
  <c r="AF26" i="23"/>
  <c r="AF19" i="23"/>
  <c r="AE50" i="23"/>
  <c r="AF17" i="23"/>
  <c r="AD48" i="23"/>
  <c r="AF48" i="23" s="1"/>
  <c r="AF27" i="23"/>
  <c r="D36" i="23" s="1"/>
  <c r="AF11" i="23"/>
  <c r="D37" i="23" s="1"/>
  <c r="AD52" i="23"/>
  <c r="AF52" i="23" s="1"/>
  <c r="AF39" i="23"/>
  <c r="AF43" i="23"/>
  <c r="E59" i="23" s="1"/>
  <c r="AD51" i="23"/>
  <c r="AF9" i="23"/>
  <c r="AF34" i="23"/>
  <c r="AD50" i="23"/>
  <c r="AF10" i="23"/>
  <c r="AD46" i="23"/>
  <c r="AF7" i="23"/>
  <c r="AF21" i="23"/>
  <c r="AF8" i="23"/>
  <c r="AF44" i="23"/>
  <c r="AF30" i="23"/>
  <c r="E61" i="23" s="1"/>
  <c r="AF36" i="23"/>
  <c r="AF32" i="23"/>
  <c r="AF35" i="23"/>
  <c r="E63" i="23" s="1"/>
  <c r="AF20" i="23"/>
  <c r="AF49" i="23"/>
  <c r="AE47" i="23"/>
  <c r="AE46" i="23"/>
  <c r="AF38" i="23"/>
  <c r="AF29" i="23"/>
  <c r="E65" i="23" s="1"/>
  <c r="AE51" i="23"/>
  <c r="AD47" i="23"/>
  <c r="D34" i="23"/>
  <c r="D39" i="23"/>
  <c r="D33" i="23"/>
  <c r="D48" i="23"/>
  <c r="D35" i="23"/>
  <c r="AF50" i="23" l="1"/>
  <c r="AF51" i="23"/>
  <c r="E64" i="23"/>
  <c r="E58" i="23"/>
  <c r="AF47" i="23"/>
  <c r="AF46" i="23"/>
  <c r="D50" i="23"/>
  <c r="E68" i="23" l="1"/>
  <c r="D68" i="23"/>
  <c r="B54" i="10" l="1"/>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53" i="10"/>
  <c r="V32" i="11" l="1"/>
  <c r="V44" i="11" l="1"/>
  <c r="V43" i="11"/>
  <c r="V42" i="11"/>
  <c r="V41" i="11"/>
  <c r="V40" i="11"/>
  <c r="V39" i="11"/>
  <c r="V38" i="11"/>
  <c r="V37" i="11"/>
  <c r="V36" i="11"/>
  <c r="V35" i="11"/>
  <c r="V34" i="11"/>
  <c r="V33" i="11"/>
  <c r="V31" i="11"/>
  <c r="V30" i="11"/>
  <c r="V29" i="11"/>
  <c r="V28" i="11"/>
  <c r="V27" i="11"/>
  <c r="V26" i="11"/>
  <c r="V25" i="11"/>
  <c r="V24" i="11"/>
  <c r="V23" i="11"/>
  <c r="V22" i="11"/>
  <c r="V21" i="11"/>
  <c r="V20" i="11"/>
  <c r="V19" i="11"/>
  <c r="V18" i="11"/>
  <c r="V17" i="11"/>
  <c r="V16" i="11"/>
  <c r="V15" i="11"/>
  <c r="V14" i="11"/>
  <c r="V13" i="11"/>
  <c r="V12" i="11"/>
  <c r="V11" i="11"/>
  <c r="V10" i="11"/>
  <c r="V9" i="11"/>
  <c r="N44" i="11"/>
  <c r="R44" i="11" s="1"/>
  <c r="N43" i="11"/>
  <c r="R43" i="11" s="1"/>
  <c r="N42" i="11"/>
  <c r="P42" i="11" s="1"/>
  <c r="N41" i="11"/>
  <c r="R41" i="11" s="1"/>
  <c r="N40" i="11"/>
  <c r="R40" i="11" s="1"/>
  <c r="N39" i="11"/>
  <c r="R39" i="11" s="1"/>
  <c r="N38" i="11"/>
  <c r="R38" i="11" s="1"/>
  <c r="N37" i="11"/>
  <c r="R37" i="11" s="1"/>
  <c r="N36" i="11"/>
  <c r="R36" i="11" s="1"/>
  <c r="N35" i="11"/>
  <c r="P35" i="11" s="1"/>
  <c r="N34" i="11"/>
  <c r="R34" i="11" s="1"/>
  <c r="N33" i="11"/>
  <c r="R33" i="11" s="1"/>
  <c r="N32" i="11"/>
  <c r="R32" i="11" s="1"/>
  <c r="N31" i="11"/>
  <c r="P31" i="11" s="1"/>
  <c r="N30" i="11"/>
  <c r="R30" i="11" s="1"/>
  <c r="N29" i="11"/>
  <c r="R29" i="11" s="1"/>
  <c r="N28" i="11"/>
  <c r="N27" i="11"/>
  <c r="P27" i="11" s="1"/>
  <c r="N26" i="11"/>
  <c r="R26" i="11" s="1"/>
  <c r="N25" i="11"/>
  <c r="R25" i="11" s="1"/>
  <c r="N24" i="11"/>
  <c r="N23" i="11"/>
  <c r="P23" i="11" s="1"/>
  <c r="N22" i="11"/>
  <c r="R22" i="11" s="1"/>
  <c r="N21" i="11"/>
  <c r="R21" i="11" s="1"/>
  <c r="N20" i="11"/>
  <c r="R20" i="11" s="1"/>
  <c r="N19" i="11"/>
  <c r="P19" i="11" s="1"/>
  <c r="N18" i="11"/>
  <c r="R18" i="11" s="1"/>
  <c r="N17" i="11"/>
  <c r="N16" i="11"/>
  <c r="R16" i="11" s="1"/>
  <c r="N15" i="11"/>
  <c r="N14" i="11"/>
  <c r="N13" i="11"/>
  <c r="P13" i="11" s="1"/>
  <c r="N12" i="11"/>
  <c r="N11" i="11"/>
  <c r="N10" i="11"/>
  <c r="N9" i="11"/>
  <c r="D44" i="11"/>
  <c r="H44" i="11" s="1"/>
  <c r="D43" i="11"/>
  <c r="F43" i="11" s="1"/>
  <c r="D42" i="11"/>
  <c r="F42" i="11" s="1"/>
  <c r="D41" i="11"/>
  <c r="F41" i="11" s="1"/>
  <c r="D40" i="11"/>
  <c r="H40" i="11" s="1"/>
  <c r="D39" i="11"/>
  <c r="H39" i="11" s="1"/>
  <c r="D38" i="11"/>
  <c r="H38" i="11" s="1"/>
  <c r="D37" i="11"/>
  <c r="H37" i="11" s="1"/>
  <c r="D36" i="11"/>
  <c r="H36" i="11" s="1"/>
  <c r="D35" i="11"/>
  <c r="D34" i="11"/>
  <c r="H34" i="11" s="1"/>
  <c r="D33" i="11"/>
  <c r="H33" i="11" s="1"/>
  <c r="D32" i="11"/>
  <c r="D31" i="11"/>
  <c r="H31" i="11" s="1"/>
  <c r="D30" i="11"/>
  <c r="H30" i="11" s="1"/>
  <c r="D29" i="11"/>
  <c r="D28" i="11"/>
  <c r="H28" i="11" s="1"/>
  <c r="D27" i="11"/>
  <c r="H27" i="11" s="1"/>
  <c r="D26" i="11"/>
  <c r="H26" i="11" s="1"/>
  <c r="D25" i="11"/>
  <c r="F25" i="11" s="1"/>
  <c r="D24" i="11"/>
  <c r="H24" i="11" s="1"/>
  <c r="D23" i="11"/>
  <c r="H23" i="11" s="1"/>
  <c r="D22" i="11"/>
  <c r="H22" i="11" s="1"/>
  <c r="D21" i="11"/>
  <c r="F21" i="11" s="1"/>
  <c r="D20" i="11"/>
  <c r="H20" i="11" s="1"/>
  <c r="D19" i="11"/>
  <c r="H19" i="11" s="1"/>
  <c r="D18" i="11"/>
  <c r="H18" i="11" s="1"/>
  <c r="D17" i="11"/>
  <c r="D16" i="11"/>
  <c r="H16" i="11" s="1"/>
  <c r="D15" i="11"/>
  <c r="D14" i="11"/>
  <c r="D13" i="11"/>
  <c r="F13" i="11" s="1"/>
  <c r="D12" i="11"/>
  <c r="D11" i="11"/>
  <c r="D10" i="11"/>
  <c r="D9" i="11"/>
  <c r="H32" i="11" l="1"/>
  <c r="F35" i="11"/>
  <c r="P30" i="11"/>
  <c r="T30" i="11" s="1"/>
  <c r="P18" i="11"/>
  <c r="T18" i="11" s="1"/>
  <c r="H42" i="11"/>
  <c r="J42" i="11" s="1"/>
  <c r="L42" i="11" s="1"/>
  <c r="P26" i="11"/>
  <c r="T26" i="11" s="1"/>
  <c r="P38" i="11"/>
  <c r="T38" i="11" s="1"/>
  <c r="P41" i="11"/>
  <c r="T41" i="11" s="1"/>
  <c r="P22" i="11"/>
  <c r="T22" i="11" s="1"/>
  <c r="P33" i="11"/>
  <c r="T33" i="11" s="1"/>
  <c r="P25" i="11"/>
  <c r="T25" i="11" s="1"/>
  <c r="P34" i="11"/>
  <c r="T34" i="11" s="1"/>
  <c r="F33" i="11"/>
  <c r="J33" i="11" s="1"/>
  <c r="L33" i="11" s="1"/>
  <c r="R23" i="11"/>
  <c r="T23" i="11" s="1"/>
  <c r="R31" i="11"/>
  <c r="T31" i="11" s="1"/>
  <c r="F34" i="11"/>
  <c r="J34" i="11" s="1"/>
  <c r="L34" i="11" s="1"/>
  <c r="P21" i="11"/>
  <c r="T21" i="11" s="1"/>
  <c r="P29" i="11"/>
  <c r="T29" i="11" s="1"/>
  <c r="P37" i="11"/>
  <c r="T37" i="11" s="1"/>
  <c r="F37" i="11"/>
  <c r="J37" i="11" s="1"/>
  <c r="L37" i="11" s="1"/>
  <c r="R19" i="11"/>
  <c r="T19" i="11" s="1"/>
  <c r="R27" i="11"/>
  <c r="T27" i="11" s="1"/>
  <c r="P39" i="11"/>
  <c r="T39" i="11" s="1"/>
  <c r="P43" i="11"/>
  <c r="T43" i="11" s="1"/>
  <c r="R24" i="11"/>
  <c r="R28" i="11"/>
  <c r="F18" i="11"/>
  <c r="J18" i="11" s="1"/>
  <c r="L18" i="11" s="1"/>
  <c r="F30" i="11"/>
  <c r="J30" i="11" s="1"/>
  <c r="L30" i="11" s="1"/>
  <c r="F38" i="11"/>
  <c r="J38" i="11" s="1"/>
  <c r="L38" i="11" s="1"/>
  <c r="P36" i="11"/>
  <c r="T36" i="11" s="1"/>
  <c r="P40" i="11"/>
  <c r="T40" i="11" s="1"/>
  <c r="P44" i="11"/>
  <c r="T44" i="11" s="1"/>
  <c r="R42" i="11"/>
  <c r="T42" i="11" s="1"/>
  <c r="P20" i="11"/>
  <c r="T20" i="11" s="1"/>
  <c r="P24" i="11"/>
  <c r="P28" i="11"/>
  <c r="F22" i="11"/>
  <c r="J22" i="11" s="1"/>
  <c r="L22" i="11" s="1"/>
  <c r="F26" i="11"/>
  <c r="J26" i="11" s="1"/>
  <c r="L26" i="11" s="1"/>
  <c r="F29" i="11"/>
  <c r="F39" i="11"/>
  <c r="J39" i="11" s="1"/>
  <c r="L39" i="11" s="1"/>
  <c r="F44" i="11"/>
  <c r="J44" i="11" s="1"/>
  <c r="L44" i="11" s="1"/>
  <c r="H21" i="11"/>
  <c r="J21" i="11" s="1"/>
  <c r="L21" i="11" s="1"/>
  <c r="H25" i="11"/>
  <c r="J25" i="11" s="1"/>
  <c r="L25" i="11" s="1"/>
  <c r="H29" i="11"/>
  <c r="H43" i="11"/>
  <c r="J43" i="11" s="1"/>
  <c r="L43" i="11" s="1"/>
  <c r="F19" i="11"/>
  <c r="J19" i="11" s="1"/>
  <c r="L19" i="11" s="1"/>
  <c r="F23" i="11"/>
  <c r="J23" i="11" s="1"/>
  <c r="L23" i="11" s="1"/>
  <c r="F27" i="11"/>
  <c r="J27" i="11" s="1"/>
  <c r="L27" i="11" s="1"/>
  <c r="F31" i="11"/>
  <c r="J31" i="11" s="1"/>
  <c r="L31" i="11" s="1"/>
  <c r="F36" i="11"/>
  <c r="J36" i="11" s="1"/>
  <c r="L36" i="11" s="1"/>
  <c r="F40" i="11"/>
  <c r="J40" i="11" s="1"/>
  <c r="L40" i="11" s="1"/>
  <c r="F20" i="11"/>
  <c r="J20" i="11" s="1"/>
  <c r="L20" i="11" s="1"/>
  <c r="F24" i="11"/>
  <c r="J24" i="11" s="1"/>
  <c r="L24" i="11" s="1"/>
  <c r="F28" i="11"/>
  <c r="J28" i="11" s="1"/>
  <c r="L28" i="11" s="1"/>
  <c r="H41" i="11"/>
  <c r="J41" i="11" s="1"/>
  <c r="L41" i="11" s="1"/>
  <c r="W44" i="10"/>
  <c r="R89" i="10" s="1"/>
  <c r="W43" i="10"/>
  <c r="R88" i="10" s="1"/>
  <c r="W42" i="10"/>
  <c r="R87" i="10" s="1"/>
  <c r="W41" i="10"/>
  <c r="R86" i="10" s="1"/>
  <c r="W40" i="10"/>
  <c r="R85" i="10" s="1"/>
  <c r="W39" i="10"/>
  <c r="R84" i="10" s="1"/>
  <c r="W38" i="10"/>
  <c r="R83" i="10" s="1"/>
  <c r="W37" i="10"/>
  <c r="R82" i="10" s="1"/>
  <c r="W36" i="10"/>
  <c r="R81" i="10" s="1"/>
  <c r="W35" i="10"/>
  <c r="R80" i="10" s="1"/>
  <c r="W34" i="10"/>
  <c r="R79" i="10" s="1"/>
  <c r="W33" i="10"/>
  <c r="R78" i="10" s="1"/>
  <c r="W32" i="10"/>
  <c r="R77" i="10" s="1"/>
  <c r="W31" i="10"/>
  <c r="R76" i="10" s="1"/>
  <c r="W30" i="10"/>
  <c r="R75" i="10" s="1"/>
  <c r="W29" i="10"/>
  <c r="R74" i="10" s="1"/>
  <c r="W28" i="10"/>
  <c r="R73" i="10" s="1"/>
  <c r="W27" i="10"/>
  <c r="R72" i="10" s="1"/>
  <c r="W26" i="10"/>
  <c r="R71" i="10" s="1"/>
  <c r="W25" i="10"/>
  <c r="R70" i="10" s="1"/>
  <c r="W24" i="10"/>
  <c r="R69" i="10" s="1"/>
  <c r="W23" i="10"/>
  <c r="R68" i="10" s="1"/>
  <c r="W22" i="10"/>
  <c r="R67" i="10" s="1"/>
  <c r="W21" i="10"/>
  <c r="R66" i="10" s="1"/>
  <c r="W20" i="10"/>
  <c r="R65" i="10" s="1"/>
  <c r="W19" i="10"/>
  <c r="R64" i="10" s="1"/>
  <c r="W18" i="10"/>
  <c r="R63" i="10" s="1"/>
  <c r="W17" i="10"/>
  <c r="R62" i="10" s="1"/>
  <c r="W16" i="10"/>
  <c r="R61" i="10" s="1"/>
  <c r="W15" i="10"/>
  <c r="R60" i="10" s="1"/>
  <c r="W14" i="10"/>
  <c r="R59" i="10" s="1"/>
  <c r="W13" i="10"/>
  <c r="R58" i="10" s="1"/>
  <c r="W12" i="10"/>
  <c r="R57" i="10" s="1"/>
  <c r="W11" i="10"/>
  <c r="R56" i="10" s="1"/>
  <c r="W10" i="10"/>
  <c r="R55" i="10" s="1"/>
  <c r="W9" i="10"/>
  <c r="R54" i="10" s="1"/>
  <c r="H89" i="10"/>
  <c r="H88" i="10"/>
  <c r="H87" i="10"/>
  <c r="H86" i="10"/>
  <c r="H85" i="10"/>
  <c r="H84" i="10"/>
  <c r="H83" i="10"/>
  <c r="H82" i="10"/>
  <c r="H81" i="10"/>
  <c r="H80" i="10"/>
  <c r="H79" i="10"/>
  <c r="H78" i="10"/>
  <c r="H77" i="10"/>
  <c r="H76" i="10"/>
  <c r="H75" i="10"/>
  <c r="H74" i="10"/>
  <c r="H73" i="10"/>
  <c r="H72" i="10"/>
  <c r="H71" i="10"/>
  <c r="H70" i="10"/>
  <c r="H69" i="10"/>
  <c r="H68" i="10"/>
  <c r="H67" i="10"/>
  <c r="H66" i="10"/>
  <c r="H65" i="10"/>
  <c r="H64" i="10"/>
  <c r="H63" i="10"/>
  <c r="H62" i="10"/>
  <c r="H61" i="10"/>
  <c r="H60" i="10"/>
  <c r="H59" i="10"/>
  <c r="H58" i="10"/>
  <c r="H57" i="10"/>
  <c r="H56" i="10"/>
  <c r="H55" i="10"/>
  <c r="H54" i="10"/>
  <c r="U44" i="10"/>
  <c r="P89" i="10" s="1"/>
  <c r="U43" i="10"/>
  <c r="P88" i="10" s="1"/>
  <c r="U42" i="10"/>
  <c r="P87" i="10" s="1"/>
  <c r="U41" i="10"/>
  <c r="P86" i="10" s="1"/>
  <c r="U40" i="10"/>
  <c r="P85" i="10" s="1"/>
  <c r="U39" i="10"/>
  <c r="P84" i="10" s="1"/>
  <c r="U38" i="10"/>
  <c r="P83" i="10" s="1"/>
  <c r="U37" i="10"/>
  <c r="P82" i="10" s="1"/>
  <c r="U36" i="10"/>
  <c r="P81" i="10" s="1"/>
  <c r="U35" i="10"/>
  <c r="P80" i="10" s="1"/>
  <c r="U34" i="10"/>
  <c r="P79" i="10" s="1"/>
  <c r="U33" i="10"/>
  <c r="P78" i="10" s="1"/>
  <c r="U32" i="10"/>
  <c r="P77" i="10" s="1"/>
  <c r="U31" i="10"/>
  <c r="P76" i="10" s="1"/>
  <c r="U30" i="10"/>
  <c r="P75" i="10" s="1"/>
  <c r="U29" i="10"/>
  <c r="P74" i="10" s="1"/>
  <c r="U28" i="10"/>
  <c r="P73" i="10" s="1"/>
  <c r="U27" i="10"/>
  <c r="U26" i="10"/>
  <c r="P71" i="10" s="1"/>
  <c r="U25" i="10"/>
  <c r="P70" i="10" s="1"/>
  <c r="U24" i="10"/>
  <c r="P69" i="10" s="1"/>
  <c r="U23" i="10"/>
  <c r="P68" i="10" s="1"/>
  <c r="U22" i="10"/>
  <c r="P67" i="10" s="1"/>
  <c r="U21" i="10"/>
  <c r="P66" i="10" s="1"/>
  <c r="U20" i="10"/>
  <c r="P65" i="10" s="1"/>
  <c r="U19" i="10"/>
  <c r="P64" i="10" s="1"/>
  <c r="U18" i="10"/>
  <c r="P63" i="10" s="1"/>
  <c r="U17" i="10"/>
  <c r="P62" i="10" s="1"/>
  <c r="U16" i="10"/>
  <c r="P61" i="10" s="1"/>
  <c r="U15" i="10"/>
  <c r="P60" i="10" s="1"/>
  <c r="U14" i="10"/>
  <c r="P59" i="10" s="1"/>
  <c r="U13" i="10"/>
  <c r="P58" i="10" s="1"/>
  <c r="U12" i="10"/>
  <c r="P57" i="10" s="1"/>
  <c r="U11" i="10"/>
  <c r="U10" i="10"/>
  <c r="P55" i="10" s="1"/>
  <c r="U9" i="10"/>
  <c r="P54" i="10" s="1"/>
  <c r="S44" i="10"/>
  <c r="N89" i="10" s="1"/>
  <c r="S43" i="10"/>
  <c r="N88" i="10" s="1"/>
  <c r="S42" i="10"/>
  <c r="N87" i="10" s="1"/>
  <c r="S41" i="10"/>
  <c r="N86" i="10" s="1"/>
  <c r="S40" i="10"/>
  <c r="N85" i="10" s="1"/>
  <c r="S39" i="10"/>
  <c r="N84" i="10" s="1"/>
  <c r="S38" i="10"/>
  <c r="N83" i="10" s="1"/>
  <c r="S37" i="10"/>
  <c r="N82" i="10" s="1"/>
  <c r="S36" i="10"/>
  <c r="N81" i="10" s="1"/>
  <c r="S35" i="10"/>
  <c r="N80" i="10" s="1"/>
  <c r="S34" i="10"/>
  <c r="N79" i="10" s="1"/>
  <c r="S33" i="10"/>
  <c r="N78" i="10" s="1"/>
  <c r="S32" i="10"/>
  <c r="N77" i="10" s="1"/>
  <c r="S31" i="10"/>
  <c r="N76" i="10" s="1"/>
  <c r="S30" i="10"/>
  <c r="N75" i="10" s="1"/>
  <c r="S29" i="10"/>
  <c r="N74" i="10" s="1"/>
  <c r="S28" i="10"/>
  <c r="N73" i="10" s="1"/>
  <c r="S27" i="10"/>
  <c r="N72" i="10" s="1"/>
  <c r="S26" i="10"/>
  <c r="N71" i="10" s="1"/>
  <c r="S25" i="10"/>
  <c r="N70" i="10" s="1"/>
  <c r="S24" i="10"/>
  <c r="N69" i="10" s="1"/>
  <c r="S23" i="10"/>
  <c r="N68" i="10" s="1"/>
  <c r="S22" i="10"/>
  <c r="N67" i="10" s="1"/>
  <c r="S21" i="10"/>
  <c r="N66" i="10" s="1"/>
  <c r="S20" i="10"/>
  <c r="N65" i="10" s="1"/>
  <c r="S19" i="10"/>
  <c r="N64" i="10" s="1"/>
  <c r="S18" i="10"/>
  <c r="N63" i="10" s="1"/>
  <c r="S17" i="10"/>
  <c r="N62" i="10" s="1"/>
  <c r="S16" i="10"/>
  <c r="N61" i="10" s="1"/>
  <c r="S15" i="10"/>
  <c r="N60" i="10" s="1"/>
  <c r="S14" i="10"/>
  <c r="N59" i="10" s="1"/>
  <c r="S13" i="10"/>
  <c r="N58" i="10" s="1"/>
  <c r="S12" i="10"/>
  <c r="N57" i="10" s="1"/>
  <c r="S11" i="10"/>
  <c r="N56" i="10" s="1"/>
  <c r="S10" i="10"/>
  <c r="N55" i="10" s="1"/>
  <c r="S9" i="10"/>
  <c r="N54" i="10" s="1"/>
  <c r="X23" i="11" l="1"/>
  <c r="C23" i="10" s="1"/>
  <c r="R27" i="8" s="1"/>
  <c r="X43" i="11"/>
  <c r="C43" i="10" s="1"/>
  <c r="AL29" i="8" s="1"/>
  <c r="X44" i="11"/>
  <c r="C44" i="10" s="1"/>
  <c r="X26" i="11"/>
  <c r="C26" i="10" s="1"/>
  <c r="U39" i="8" s="1"/>
  <c r="X41" i="11"/>
  <c r="C41" i="10" s="1"/>
  <c r="AJ17" i="8" s="1"/>
  <c r="T24" i="11"/>
  <c r="X24" i="11" s="1"/>
  <c r="C24" i="10" s="1"/>
  <c r="S35" i="8" s="1"/>
  <c r="X38" i="11"/>
  <c r="C38" i="10" s="1"/>
  <c r="AG21" i="8" s="1"/>
  <c r="X18" i="11"/>
  <c r="C18" i="10" s="1"/>
  <c r="M24" i="8" s="1"/>
  <c r="X22" i="11"/>
  <c r="C22" i="10" s="1"/>
  <c r="Q19" i="8" s="1"/>
  <c r="X34" i="11"/>
  <c r="C34" i="10" s="1"/>
  <c r="AC34" i="8" s="1"/>
  <c r="X27" i="11"/>
  <c r="C27" i="10" s="1"/>
  <c r="V23" i="8" s="1"/>
  <c r="X33" i="11"/>
  <c r="C33" i="10" s="1"/>
  <c r="AB17" i="8" s="1"/>
  <c r="X19" i="11"/>
  <c r="C19" i="10" s="1"/>
  <c r="N39" i="8" s="1"/>
  <c r="X31" i="11"/>
  <c r="C31" i="10" s="1"/>
  <c r="Z29" i="8" s="1"/>
  <c r="X36" i="11"/>
  <c r="C36" i="10" s="1"/>
  <c r="AE12" i="8" s="1"/>
  <c r="X37" i="11"/>
  <c r="C37" i="10" s="1"/>
  <c r="AF13" i="8" s="1"/>
  <c r="X39" i="11"/>
  <c r="C39" i="10" s="1"/>
  <c r="I39" i="10" s="1"/>
  <c r="H38" i="9" s="1"/>
  <c r="T28" i="11"/>
  <c r="X28" i="11" s="1"/>
  <c r="C28" i="10" s="1"/>
  <c r="W39" i="8" s="1"/>
  <c r="X40" i="11"/>
  <c r="C40" i="10" s="1"/>
  <c r="AI21" i="8" s="1"/>
  <c r="X25" i="11"/>
  <c r="C25" i="10" s="1"/>
  <c r="T19" i="8" s="1"/>
  <c r="X30" i="11"/>
  <c r="C30" i="10" s="1"/>
  <c r="Y35" i="8" s="1"/>
  <c r="X20" i="11"/>
  <c r="C20" i="10" s="1"/>
  <c r="O23" i="8" s="1"/>
  <c r="J29" i="11"/>
  <c r="L29" i="11" s="1"/>
  <c r="X29" i="11" s="1"/>
  <c r="C29" i="10" s="1"/>
  <c r="I29" i="10" s="1"/>
  <c r="H28" i="9" s="1"/>
  <c r="X42" i="11"/>
  <c r="C42" i="10" s="1"/>
  <c r="AK17" i="8" s="1"/>
  <c r="X21" i="11"/>
  <c r="C21" i="10" s="1"/>
  <c r="P33" i="8" s="1"/>
  <c r="AH36" i="8"/>
  <c r="U11" i="8"/>
  <c r="U21" i="8"/>
  <c r="U14" i="8"/>
  <c r="U8" i="8"/>
  <c r="R18" i="8"/>
  <c r="G22" i="10"/>
  <c r="G21" i="9" s="1"/>
  <c r="P56" i="10"/>
  <c r="P72" i="10"/>
  <c r="AB33" i="8" l="1"/>
  <c r="T14" i="8"/>
  <c r="F24" i="9"/>
  <c r="I26" i="10"/>
  <c r="H25" i="9" s="1"/>
  <c r="U12" i="8"/>
  <c r="U29" i="8"/>
  <c r="U36" i="8"/>
  <c r="U42" i="8"/>
  <c r="U27" i="8"/>
  <c r="AC21" i="8"/>
  <c r="T35" i="8"/>
  <c r="AL14" i="8"/>
  <c r="AL28" i="8"/>
  <c r="W30" i="8"/>
  <c r="AC6" i="8"/>
  <c r="AM25" i="8"/>
  <c r="AM6" i="8"/>
  <c r="W8" i="8"/>
  <c r="G34" i="10"/>
  <c r="G33" i="9" s="1"/>
  <c r="AC15" i="8"/>
  <c r="AL7" i="8"/>
  <c r="W31" i="8"/>
  <c r="AC20" i="8"/>
  <c r="AL39" i="8"/>
  <c r="AC14" i="8"/>
  <c r="AL25" i="8"/>
  <c r="AC38" i="8"/>
  <c r="F33" i="9"/>
  <c r="AJ39" i="8"/>
  <c r="W26" i="8"/>
  <c r="AH38" i="8"/>
  <c r="R37" i="8"/>
  <c r="AH31" i="8"/>
  <c r="R13" i="8"/>
  <c r="AH37" i="8"/>
  <c r="R30" i="8"/>
  <c r="R31" i="8"/>
  <c r="AH8" i="8"/>
  <c r="AK39" i="8"/>
  <c r="AH24" i="8"/>
  <c r="AH10" i="8"/>
  <c r="AH42" i="8"/>
  <c r="AH41" i="8"/>
  <c r="AK13" i="8"/>
  <c r="F41" i="9"/>
  <c r="G39" i="10"/>
  <c r="G38" i="9" s="1"/>
  <c r="R29" i="8"/>
  <c r="R41" i="8"/>
  <c r="R12" i="8"/>
  <c r="R7" i="8"/>
  <c r="R39" i="8"/>
  <c r="AH40" i="8"/>
  <c r="AH14" i="8"/>
  <c r="AH7" i="8"/>
  <c r="AH39" i="8"/>
  <c r="Q17" i="8"/>
  <c r="F38" i="9"/>
  <c r="R24" i="8"/>
  <c r="R35" i="8"/>
  <c r="AH35" i="8"/>
  <c r="G23" i="10"/>
  <c r="G22" i="9" s="1"/>
  <c r="R40" i="8"/>
  <c r="R10" i="8"/>
  <c r="R17" i="8"/>
  <c r="R11" i="8"/>
  <c r="AH12" i="8"/>
  <c r="AH18" i="8"/>
  <c r="AH11" i="8"/>
  <c r="AH9" i="8"/>
  <c r="Q18" i="8"/>
  <c r="R42" i="8"/>
  <c r="R9" i="8"/>
  <c r="AH22" i="8"/>
  <c r="Q32" i="8"/>
  <c r="F21" i="9"/>
  <c r="I22" i="10"/>
  <c r="H21" i="9" s="1"/>
  <c r="N25" i="8"/>
  <c r="R14" i="8"/>
  <c r="R21" i="8"/>
  <c r="R28" i="8"/>
  <c r="R19" i="8"/>
  <c r="Y20" i="8"/>
  <c r="AH16" i="8"/>
  <c r="AH26" i="8"/>
  <c r="AH19" i="8"/>
  <c r="AH21" i="8"/>
  <c r="AK34" i="8"/>
  <c r="Q11" i="8"/>
  <c r="R16" i="8"/>
  <c r="R15" i="8"/>
  <c r="AH28" i="8"/>
  <c r="AH17" i="8"/>
  <c r="AK26" i="8"/>
  <c r="F22" i="9"/>
  <c r="G42" i="10"/>
  <c r="R6" i="8"/>
  <c r="R20" i="8"/>
  <c r="R26" i="8"/>
  <c r="R33" i="8"/>
  <c r="R23" i="8"/>
  <c r="Y17" i="8"/>
  <c r="AH32" i="8"/>
  <c r="AH30" i="8"/>
  <c r="AH23" i="8"/>
  <c r="AH25" i="8"/>
  <c r="AK42" i="8"/>
  <c r="R36" i="8"/>
  <c r="R34" i="8"/>
  <c r="I23" i="10"/>
  <c r="H22" i="9" s="1"/>
  <c r="R22" i="8"/>
  <c r="AH15" i="8"/>
  <c r="R8" i="8"/>
  <c r="R25" i="8"/>
  <c r="R32" i="8"/>
  <c r="R38" i="8"/>
  <c r="AH6" i="8"/>
  <c r="AH20" i="8"/>
  <c r="AH34" i="8"/>
  <c r="AH27" i="8"/>
  <c r="AH33" i="8"/>
  <c r="AK31" i="8"/>
  <c r="N23" i="8"/>
  <c r="AJ21" i="8"/>
  <c r="Y19" i="8"/>
  <c r="I24" i="10"/>
  <c r="H23" i="9" s="1"/>
  <c r="F23" i="9"/>
  <c r="N12" i="8"/>
  <c r="S41" i="8"/>
  <c r="N28" i="8"/>
  <c r="F18" i="9"/>
  <c r="N13" i="8"/>
  <c r="Y8" i="8"/>
  <c r="Y39" i="8"/>
  <c r="AC32" i="8"/>
  <c r="AC22" i="8"/>
  <c r="AL22" i="8"/>
  <c r="AL36" i="8"/>
  <c r="W37" i="8"/>
  <c r="G28" i="10"/>
  <c r="G27" i="9" s="1"/>
  <c r="N34" i="8"/>
  <c r="Y24" i="8"/>
  <c r="Y41" i="8"/>
  <c r="AC12" i="8"/>
  <c r="AC30" i="8"/>
  <c r="AL38" i="8"/>
  <c r="AL9" i="8"/>
  <c r="W33" i="8"/>
  <c r="G43" i="10"/>
  <c r="N41" i="8"/>
  <c r="Y38" i="8"/>
  <c r="AC39" i="8"/>
  <c r="AC41" i="8"/>
  <c r="AL15" i="8"/>
  <c r="AL33" i="8"/>
  <c r="W24" i="8"/>
  <c r="N11" i="8"/>
  <c r="Y32" i="8"/>
  <c r="AC13" i="8"/>
  <c r="AL31" i="8"/>
  <c r="AL41" i="8"/>
  <c r="W14" i="8"/>
  <c r="G41" i="10"/>
  <c r="G40" i="9" s="1"/>
  <c r="N26" i="8"/>
  <c r="G19" i="10"/>
  <c r="G18" i="9" s="1"/>
  <c r="AJ24" i="8"/>
  <c r="Y7" i="8"/>
  <c r="AC7" i="8"/>
  <c r="AC40" i="8"/>
  <c r="AL6" i="8"/>
  <c r="AL12" i="8"/>
  <c r="W10" i="8"/>
  <c r="W11" i="8"/>
  <c r="F42" i="9"/>
  <c r="G31" i="10"/>
  <c r="G30" i="9" s="1"/>
  <c r="AH29" i="8"/>
  <c r="AC11" i="8"/>
  <c r="AC16" i="8"/>
  <c r="AC17" i="8"/>
  <c r="AC18" i="8"/>
  <c r="AC42" i="8"/>
  <c r="AL18" i="8"/>
  <c r="AL11" i="8"/>
  <c r="AL8" i="8"/>
  <c r="AL40" i="8"/>
  <c r="AL37" i="8"/>
  <c r="W32" i="8"/>
  <c r="W18" i="8"/>
  <c r="W41" i="8"/>
  <c r="S6" i="8"/>
  <c r="AK19" i="8"/>
  <c r="Q14" i="8"/>
  <c r="AC19" i="8"/>
  <c r="AC24" i="8"/>
  <c r="AC25" i="8"/>
  <c r="AC26" i="8"/>
  <c r="AL26" i="8"/>
  <c r="AL19" i="8"/>
  <c r="AL16" i="8"/>
  <c r="AL13" i="8"/>
  <c r="I43" i="10"/>
  <c r="W12" i="8"/>
  <c r="W29" i="8"/>
  <c r="W15" i="8"/>
  <c r="S10" i="8"/>
  <c r="AC23" i="8"/>
  <c r="AC28" i="8"/>
  <c r="AC29" i="8"/>
  <c r="AC31" i="8"/>
  <c r="AL30" i="8"/>
  <c r="AL23" i="8"/>
  <c r="AL20" i="8"/>
  <c r="AL17" i="8"/>
  <c r="W17" i="8"/>
  <c r="W40" i="8"/>
  <c r="W19" i="8"/>
  <c r="S14" i="8"/>
  <c r="AK28" i="8"/>
  <c r="Q27" i="8"/>
  <c r="F27" i="9"/>
  <c r="F30" i="9"/>
  <c r="I28" i="10"/>
  <c r="H27" i="9" s="1"/>
  <c r="I34" i="10"/>
  <c r="H33" i="9" s="1"/>
  <c r="AH13" i="8"/>
  <c r="AC27" i="8"/>
  <c r="AC33" i="8"/>
  <c r="AC35" i="8"/>
  <c r="AC36" i="8"/>
  <c r="I42" i="10"/>
  <c r="AL34" i="8"/>
  <c r="AL27" i="8"/>
  <c r="AL24" i="8"/>
  <c r="AL21" i="8"/>
  <c r="W36" i="8"/>
  <c r="W22" i="8"/>
  <c r="W9" i="8"/>
  <c r="W27" i="8"/>
  <c r="AK10" i="8"/>
  <c r="AK36" i="8"/>
  <c r="AC8" i="8"/>
  <c r="AC37" i="8"/>
  <c r="AC9" i="8"/>
  <c r="AC10" i="8"/>
  <c r="AL10" i="8"/>
  <c r="AL42" i="8"/>
  <c r="AL35" i="8"/>
  <c r="AL32" i="8"/>
  <c r="W16" i="8"/>
  <c r="W38" i="8"/>
  <c r="W25" i="8"/>
  <c r="W35" i="8"/>
  <c r="AK33" i="8"/>
  <c r="AJ36" i="8"/>
  <c r="AJ14" i="8"/>
  <c r="AJ33" i="8"/>
  <c r="AJ34" i="8"/>
  <c r="AJ7" i="8"/>
  <c r="AJ27" i="8"/>
  <c r="S26" i="8"/>
  <c r="S37" i="8"/>
  <c r="Z8" i="8"/>
  <c r="S17" i="8"/>
  <c r="Z40" i="8"/>
  <c r="S8" i="8"/>
  <c r="Z12" i="8"/>
  <c r="S24" i="8"/>
  <c r="F29" i="9"/>
  <c r="G30" i="10"/>
  <c r="G29" i="9" s="1"/>
  <c r="N42" i="8"/>
  <c r="N24" i="8"/>
  <c r="N30" i="8"/>
  <c r="N15" i="8"/>
  <c r="AJ6" i="8"/>
  <c r="AJ38" i="8"/>
  <c r="AJ31" i="8"/>
  <c r="AJ28" i="8"/>
  <c r="AJ25" i="8"/>
  <c r="Y13" i="8"/>
  <c r="Y25" i="8"/>
  <c r="Y40" i="8"/>
  <c r="Y11" i="8"/>
  <c r="Y33" i="8"/>
  <c r="AB20" i="8"/>
  <c r="I19" i="10"/>
  <c r="H18" i="9" s="1"/>
  <c r="N17" i="8"/>
  <c r="N29" i="8"/>
  <c r="N36" i="8"/>
  <c r="N19" i="8"/>
  <c r="AJ10" i="8"/>
  <c r="AJ42" i="8"/>
  <c r="AJ35" i="8"/>
  <c r="AJ32" i="8"/>
  <c r="AJ29" i="8"/>
  <c r="Y18" i="8"/>
  <c r="Y30" i="8"/>
  <c r="Y12" i="8"/>
  <c r="Y15" i="8"/>
  <c r="Y37" i="8"/>
  <c r="AB42" i="8"/>
  <c r="N40" i="8"/>
  <c r="N27" i="8"/>
  <c r="AJ18" i="8"/>
  <c r="AJ11" i="8"/>
  <c r="AJ8" i="8"/>
  <c r="AJ40" i="8"/>
  <c r="AJ37" i="8"/>
  <c r="Y29" i="8"/>
  <c r="Y10" i="8"/>
  <c r="Y22" i="8"/>
  <c r="Y23" i="8"/>
  <c r="N22" i="8"/>
  <c r="F40" i="9"/>
  <c r="N37" i="8"/>
  <c r="N21" i="8"/>
  <c r="N9" i="8"/>
  <c r="N38" i="8"/>
  <c r="N31" i="8"/>
  <c r="AJ22" i="8"/>
  <c r="AJ15" i="8"/>
  <c r="AJ12" i="8"/>
  <c r="AJ9" i="8"/>
  <c r="AJ41" i="8"/>
  <c r="Y36" i="8"/>
  <c r="Y16" i="8"/>
  <c r="Y28" i="8"/>
  <c r="Y27" i="8"/>
  <c r="N33" i="8"/>
  <c r="I30" i="10"/>
  <c r="H29" i="9" s="1"/>
  <c r="N6" i="8"/>
  <c r="N32" i="8"/>
  <c r="N14" i="8"/>
  <c r="N18" i="8"/>
  <c r="N35" i="8"/>
  <c r="AJ26" i="8"/>
  <c r="AJ19" i="8"/>
  <c r="AJ16" i="8"/>
  <c r="AJ13" i="8"/>
  <c r="I41" i="10"/>
  <c r="H40" i="9" s="1"/>
  <c r="Y9" i="8"/>
  <c r="Y21" i="8"/>
  <c r="Y34" i="8"/>
  <c r="Y31" i="8"/>
  <c r="N10" i="8"/>
  <c r="N16" i="8"/>
  <c r="N8" i="8"/>
  <c r="N20" i="8"/>
  <c r="N7" i="8"/>
  <c r="AF29" i="8"/>
  <c r="AJ30" i="8"/>
  <c r="AJ23" i="8"/>
  <c r="AJ20" i="8"/>
  <c r="Y6" i="8"/>
  <c r="Y14" i="8"/>
  <c r="Y26" i="8"/>
  <c r="Y42" i="8"/>
  <c r="T37" i="8"/>
  <c r="M33" i="8"/>
  <c r="X18" i="8"/>
  <c r="X32" i="8"/>
  <c r="S32" i="8"/>
  <c r="S15" i="8"/>
  <c r="Z22" i="8"/>
  <c r="S31" i="8"/>
  <c r="Z15" i="8"/>
  <c r="M42" i="8"/>
  <c r="Z39" i="8"/>
  <c r="AF12" i="8"/>
  <c r="S9" i="8"/>
  <c r="S22" i="8"/>
  <c r="Z25" i="8"/>
  <c r="AF27" i="8"/>
  <c r="S25" i="8"/>
  <c r="S33" i="8"/>
  <c r="F25" i="9"/>
  <c r="AF7" i="8"/>
  <c r="AF18" i="8"/>
  <c r="I37" i="10"/>
  <c r="H36" i="9" s="1"/>
  <c r="M12" i="8"/>
  <c r="M19" i="8"/>
  <c r="U17" i="8"/>
  <c r="U13" i="8"/>
  <c r="U34" i="8"/>
  <c r="U20" i="8"/>
  <c r="U41" i="8"/>
  <c r="U26" i="8"/>
  <c r="U22" i="8"/>
  <c r="U15" i="8"/>
  <c r="U31" i="8"/>
  <c r="X40" i="8"/>
  <c r="X11" i="8"/>
  <c r="T22" i="8"/>
  <c r="T36" i="8"/>
  <c r="AB22" i="8"/>
  <c r="AB19" i="8"/>
  <c r="W6" i="8"/>
  <c r="W21" i="8"/>
  <c r="W42" i="8"/>
  <c r="W28" i="8"/>
  <c r="W13" i="8"/>
  <c r="W34" i="8"/>
  <c r="W20" i="8"/>
  <c r="W7" i="8"/>
  <c r="W23" i="8"/>
  <c r="S20" i="8"/>
  <c r="S16" i="8"/>
  <c r="S12" i="8"/>
  <c r="S38" i="8"/>
  <c r="S40" i="8"/>
  <c r="S27" i="8"/>
  <c r="AK18" i="8"/>
  <c r="AK11" i="8"/>
  <c r="AK16" i="8"/>
  <c r="AK25" i="8"/>
  <c r="Z32" i="8"/>
  <c r="Z14" i="8"/>
  <c r="Z31" i="8"/>
  <c r="Z41" i="8"/>
  <c r="Q36" i="8"/>
  <c r="F32" i="9"/>
  <c r="G26" i="10"/>
  <c r="G25" i="9" s="1"/>
  <c r="AF39" i="8"/>
  <c r="AF34" i="8"/>
  <c r="M37" i="8"/>
  <c r="M38" i="8"/>
  <c r="M35" i="8"/>
  <c r="U28" i="8"/>
  <c r="U18" i="8"/>
  <c r="U40" i="8"/>
  <c r="U25" i="8"/>
  <c r="U10" i="8"/>
  <c r="U32" i="8"/>
  <c r="U33" i="8"/>
  <c r="U19" i="8"/>
  <c r="U35" i="8"/>
  <c r="X12" i="8"/>
  <c r="X25" i="8"/>
  <c r="X27" i="8"/>
  <c r="T8" i="8"/>
  <c r="T42" i="8"/>
  <c r="AB16" i="8"/>
  <c r="AB35" i="8"/>
  <c r="F28" i="9"/>
  <c r="AF32" i="8"/>
  <c r="M41" i="8"/>
  <c r="U6" i="8"/>
  <c r="U38" i="8"/>
  <c r="U24" i="8"/>
  <c r="U9" i="8"/>
  <c r="U30" i="8"/>
  <c r="U16" i="8"/>
  <c r="U37" i="8"/>
  <c r="U7" i="8"/>
  <c r="U23" i="8"/>
  <c r="X33" i="8"/>
  <c r="X10" i="8"/>
  <c r="T29" i="8"/>
  <c r="AB10" i="8"/>
  <c r="S18" i="8"/>
  <c r="S11" i="8"/>
  <c r="G24" i="10"/>
  <c r="G23" i="9" s="1"/>
  <c r="Z6" i="8"/>
  <c r="Z34" i="8"/>
  <c r="Z11" i="8"/>
  <c r="Z21" i="8"/>
  <c r="S36" i="8"/>
  <c r="S21" i="8"/>
  <c r="S42" i="8"/>
  <c r="S28" i="8"/>
  <c r="S13" i="8"/>
  <c r="S34" i="8"/>
  <c r="S7" i="8"/>
  <c r="S23" i="8"/>
  <c r="S39" i="8"/>
  <c r="Z24" i="8"/>
  <c r="Z26" i="8"/>
  <c r="Z28" i="8"/>
  <c r="Z7" i="8"/>
  <c r="Z27" i="8"/>
  <c r="Z13" i="8"/>
  <c r="Z37" i="8"/>
  <c r="S29" i="8"/>
  <c r="S30" i="8"/>
  <c r="S19" i="8"/>
  <c r="Z16" i="8"/>
  <c r="Z18" i="8"/>
  <c r="Z20" i="8"/>
  <c r="Z30" i="8"/>
  <c r="Z23" i="8"/>
  <c r="Z9" i="8"/>
  <c r="AE38" i="8"/>
  <c r="AM30" i="8"/>
  <c r="I36" i="10"/>
  <c r="H35" i="9" s="1"/>
  <c r="V6" i="8"/>
  <c r="AG14" i="8"/>
  <c r="F43" i="9"/>
  <c r="O39" i="8"/>
  <c r="AG24" i="8"/>
  <c r="AK6" i="8"/>
  <c r="AK22" i="8"/>
  <c r="AK38" i="8"/>
  <c r="AK15" i="8"/>
  <c r="AK35" i="8"/>
  <c r="AK20" i="8"/>
  <c r="AK9" i="8"/>
  <c r="AK29" i="8"/>
  <c r="Q8" i="8"/>
  <c r="Q25" i="8"/>
  <c r="Q42" i="8"/>
  <c r="AM17" i="8"/>
  <c r="V17" i="8"/>
  <c r="O33" i="8"/>
  <c r="AG37" i="8"/>
  <c r="AK14" i="8"/>
  <c r="AK30" i="8"/>
  <c r="AK7" i="8"/>
  <c r="AK23" i="8"/>
  <c r="AK12" i="8"/>
  <c r="AK32" i="8"/>
  <c r="Q29" i="8"/>
  <c r="Q21" i="8"/>
  <c r="AM23" i="8"/>
  <c r="G38" i="10"/>
  <c r="G37" i="9" s="1"/>
  <c r="O13" i="8"/>
  <c r="AM20" i="8"/>
  <c r="P35" i="8"/>
  <c r="G36" i="10"/>
  <c r="G35" i="9" s="1"/>
  <c r="G27" i="10"/>
  <c r="G26" i="9" s="1"/>
  <c r="F35" i="9"/>
  <c r="I44" i="10"/>
  <c r="V32" i="8"/>
  <c r="V7" i="8"/>
  <c r="AE11" i="8"/>
  <c r="AE22" i="8"/>
  <c r="O22" i="8"/>
  <c r="O32" i="8"/>
  <c r="AG23" i="8"/>
  <c r="AM22" i="8"/>
  <c r="AM15" i="8"/>
  <c r="AM12" i="8"/>
  <c r="AM9" i="8"/>
  <c r="AM41" i="8"/>
  <c r="X31" i="8"/>
  <c r="T39" i="8"/>
  <c r="AF33" i="8"/>
  <c r="G33" i="10"/>
  <c r="G32" i="9" s="1"/>
  <c r="M39" i="8"/>
  <c r="O35" i="8"/>
  <c r="I38" i="10"/>
  <c r="H37" i="9" s="1"/>
  <c r="V25" i="8"/>
  <c r="V38" i="8"/>
  <c r="V39" i="8"/>
  <c r="AE7" i="8"/>
  <c r="AE17" i="8"/>
  <c r="O20" i="8"/>
  <c r="O34" i="8"/>
  <c r="AG27" i="8"/>
  <c r="AG30" i="8"/>
  <c r="AM38" i="8"/>
  <c r="AM31" i="8"/>
  <c r="AM28" i="8"/>
  <c r="I31" i="10"/>
  <c r="H30" i="9" s="1"/>
  <c r="AI33" i="8"/>
  <c r="AM37" i="8"/>
  <c r="V10" i="8"/>
  <c r="V24" i="8"/>
  <c r="AE16" i="8"/>
  <c r="AE39" i="8"/>
  <c r="AE33" i="8"/>
  <c r="O10" i="8"/>
  <c r="O7" i="8"/>
  <c r="AG28" i="8"/>
  <c r="AG39" i="8"/>
  <c r="AI11" i="8"/>
  <c r="AM14" i="8"/>
  <c r="AM7" i="8"/>
  <c r="AM39" i="8"/>
  <c r="AM36" i="8"/>
  <c r="AM33" i="8"/>
  <c r="AK37" i="8"/>
  <c r="Q39" i="8"/>
  <c r="AK27" i="8"/>
  <c r="AK8" i="8"/>
  <c r="AK24" i="8"/>
  <c r="AK40" i="8"/>
  <c r="AK21" i="8"/>
  <c r="AK41" i="8"/>
  <c r="Z10" i="8"/>
  <c r="Z42" i="8"/>
  <c r="Z36" i="8"/>
  <c r="Z38" i="8"/>
  <c r="Z19" i="8"/>
  <c r="Z35" i="8"/>
  <c r="Z17" i="8"/>
  <c r="Z33" i="8"/>
  <c r="Q28" i="8"/>
  <c r="Q40" i="8"/>
  <c r="Q10" i="8"/>
  <c r="Q33" i="8"/>
  <c r="Q35" i="8"/>
  <c r="Q22" i="8"/>
  <c r="Q13" i="8"/>
  <c r="Q34" i="8"/>
  <c r="Q20" i="8"/>
  <c r="Q41" i="8"/>
  <c r="Q26" i="8"/>
  <c r="Q12" i="8"/>
  <c r="Q15" i="8"/>
  <c r="Q31" i="8"/>
  <c r="AI18" i="8"/>
  <c r="P13" i="8"/>
  <c r="AM10" i="8"/>
  <c r="AM26" i="8"/>
  <c r="AM42" i="8"/>
  <c r="AM19" i="8"/>
  <c r="AM35" i="8"/>
  <c r="AM16" i="8"/>
  <c r="AM32" i="8"/>
  <c r="AM13" i="8"/>
  <c r="AM29" i="8"/>
  <c r="G44" i="10"/>
  <c r="Q6" i="8"/>
  <c r="Q38" i="8"/>
  <c r="Q24" i="8"/>
  <c r="Q9" i="8"/>
  <c r="Q30" i="8"/>
  <c r="Q16" i="8"/>
  <c r="Q37" i="8"/>
  <c r="Q7" i="8"/>
  <c r="Q23" i="8"/>
  <c r="AI24" i="8"/>
  <c r="P27" i="8"/>
  <c r="AM18" i="8"/>
  <c r="AM34" i="8"/>
  <c r="AM11" i="8"/>
  <c r="AM27" i="8"/>
  <c r="AM8" i="8"/>
  <c r="AM24" i="8"/>
  <c r="AM40" i="8"/>
  <c r="AM21" i="8"/>
  <c r="F26" i="9"/>
  <c r="F37" i="9"/>
  <c r="G40" i="10"/>
  <c r="G39" i="9" s="1"/>
  <c r="V9" i="8"/>
  <c r="V30" i="8"/>
  <c r="V16" i="8"/>
  <c r="V37" i="8"/>
  <c r="V22" i="8"/>
  <c r="V8" i="8"/>
  <c r="V29" i="8"/>
  <c r="V11" i="8"/>
  <c r="V27" i="8"/>
  <c r="AE24" i="8"/>
  <c r="AE19" i="8"/>
  <c r="AE20" i="8"/>
  <c r="AE15" i="8"/>
  <c r="AE10" i="8"/>
  <c r="AE26" i="8"/>
  <c r="AE42" i="8"/>
  <c r="AE21" i="8"/>
  <c r="AE37" i="8"/>
  <c r="O28" i="8"/>
  <c r="O17" i="8"/>
  <c r="O25" i="8"/>
  <c r="O16" i="8"/>
  <c r="O37" i="8"/>
  <c r="O18" i="8"/>
  <c r="O40" i="8"/>
  <c r="O11" i="8"/>
  <c r="O27" i="8"/>
  <c r="G20" i="10"/>
  <c r="G19" i="9" s="1"/>
  <c r="AG6" i="8"/>
  <c r="AG32" i="8"/>
  <c r="AG35" i="8"/>
  <c r="AG36" i="8"/>
  <c r="AG31" i="8"/>
  <c r="AG18" i="8"/>
  <c r="AG34" i="8"/>
  <c r="AG9" i="8"/>
  <c r="AG25" i="8"/>
  <c r="AG41" i="8"/>
  <c r="AI6" i="8"/>
  <c r="AI22" i="8"/>
  <c r="AI15" i="8"/>
  <c r="AI28" i="8"/>
  <c r="AI25" i="8"/>
  <c r="P24" i="8"/>
  <c r="P9" i="8"/>
  <c r="P39" i="8"/>
  <c r="F19" i="9"/>
  <c r="V14" i="8"/>
  <c r="V36" i="8"/>
  <c r="V21" i="8"/>
  <c r="V42" i="8"/>
  <c r="V28" i="8"/>
  <c r="V13" i="8"/>
  <c r="V34" i="8"/>
  <c r="V15" i="8"/>
  <c r="V31" i="8"/>
  <c r="AE6" i="8"/>
  <c r="AE32" i="8"/>
  <c r="AE27" i="8"/>
  <c r="AE28" i="8"/>
  <c r="AE23" i="8"/>
  <c r="AE14" i="8"/>
  <c r="AE30" i="8"/>
  <c r="AE9" i="8"/>
  <c r="AE25" i="8"/>
  <c r="AE41" i="8"/>
  <c r="O6" i="8"/>
  <c r="O38" i="8"/>
  <c r="O30" i="8"/>
  <c r="O21" i="8"/>
  <c r="O42" i="8"/>
  <c r="O24" i="8"/>
  <c r="O9" i="8"/>
  <c r="O15" i="8"/>
  <c r="O31" i="8"/>
  <c r="AG8" i="8"/>
  <c r="AG11" i="8"/>
  <c r="AG12" i="8"/>
  <c r="AG7" i="8"/>
  <c r="AG40" i="8"/>
  <c r="AG22" i="8"/>
  <c r="AG38" i="8"/>
  <c r="AG13" i="8"/>
  <c r="AG29" i="8"/>
  <c r="AI12" i="8"/>
  <c r="AI34" i="8"/>
  <c r="AI27" i="8"/>
  <c r="AI40" i="8"/>
  <c r="AI37" i="8"/>
  <c r="P32" i="8"/>
  <c r="P36" i="8"/>
  <c r="F20" i="9"/>
  <c r="F39" i="9"/>
  <c r="I40" i="10"/>
  <c r="H39" i="9" s="1"/>
  <c r="I20" i="10"/>
  <c r="H19" i="9" s="1"/>
  <c r="G21" i="10"/>
  <c r="G20" i="9" s="1"/>
  <c r="I27" i="10"/>
  <c r="H26" i="9" s="1"/>
  <c r="V20" i="8"/>
  <c r="V41" i="8"/>
  <c r="V26" i="8"/>
  <c r="V12" i="8"/>
  <c r="V33" i="8"/>
  <c r="V18" i="8"/>
  <c r="V40" i="8"/>
  <c r="V19" i="8"/>
  <c r="V35" i="8"/>
  <c r="AE8" i="8"/>
  <c r="AE40" i="8"/>
  <c r="AE35" i="8"/>
  <c r="AE36" i="8"/>
  <c r="AE31" i="8"/>
  <c r="AE18" i="8"/>
  <c r="AE34" i="8"/>
  <c r="AE13" i="8"/>
  <c r="AE29" i="8"/>
  <c r="O12" i="8"/>
  <c r="O14" i="8"/>
  <c r="O41" i="8"/>
  <c r="O26" i="8"/>
  <c r="O8" i="8"/>
  <c r="O29" i="8"/>
  <c r="O36" i="8"/>
  <c r="O19" i="8"/>
  <c r="AG16" i="8"/>
  <c r="AG19" i="8"/>
  <c r="AG20" i="8"/>
  <c r="AG15" i="8"/>
  <c r="AG10" i="8"/>
  <c r="AG26" i="8"/>
  <c r="AG42" i="8"/>
  <c r="AG17" i="8"/>
  <c r="AG33" i="8"/>
  <c r="AI16" i="8"/>
  <c r="AI38" i="8"/>
  <c r="AI31" i="8"/>
  <c r="AI9" i="8"/>
  <c r="AI41" i="8"/>
  <c r="P6" i="8"/>
  <c r="P7" i="8"/>
  <c r="F17" i="9"/>
  <c r="I18" i="10"/>
  <c r="H17" i="9" s="1"/>
  <c r="F36" i="9"/>
  <c r="G18" i="10"/>
  <c r="G17" i="9" s="1"/>
  <c r="AF28" i="8"/>
  <c r="AF23" i="8"/>
  <c r="AF16" i="8"/>
  <c r="AF11" i="8"/>
  <c r="AF10" i="8"/>
  <c r="AF26" i="8"/>
  <c r="AF42" i="8"/>
  <c r="AF21" i="8"/>
  <c r="AF37" i="8"/>
  <c r="M16" i="8"/>
  <c r="M20" i="8"/>
  <c r="M21" i="8"/>
  <c r="M25" i="8"/>
  <c r="M22" i="8"/>
  <c r="M13" i="8"/>
  <c r="M34" i="8"/>
  <c r="M11" i="8"/>
  <c r="M27" i="8"/>
  <c r="X22" i="8"/>
  <c r="X8" i="8"/>
  <c r="X29" i="8"/>
  <c r="X14" i="8"/>
  <c r="X36" i="8"/>
  <c r="X21" i="8"/>
  <c r="X42" i="8"/>
  <c r="X19" i="8"/>
  <c r="X35" i="8"/>
  <c r="T21" i="8"/>
  <c r="T12" i="8"/>
  <c r="T33" i="8"/>
  <c r="T18" i="8"/>
  <c r="T40" i="8"/>
  <c r="T25" i="8"/>
  <c r="T10" i="8"/>
  <c r="T11" i="8"/>
  <c r="T27" i="8"/>
  <c r="I25" i="10"/>
  <c r="H24" i="9" s="1"/>
  <c r="AB6" i="8"/>
  <c r="AB36" i="8"/>
  <c r="AB38" i="8"/>
  <c r="AB32" i="8"/>
  <c r="AB26" i="8"/>
  <c r="AB11" i="8"/>
  <c r="AB27" i="8"/>
  <c r="AB9" i="8"/>
  <c r="AB25" i="8"/>
  <c r="AB41" i="8"/>
  <c r="AI20" i="8"/>
  <c r="AI10" i="8"/>
  <c r="AI26" i="8"/>
  <c r="AI42" i="8"/>
  <c r="AI19" i="8"/>
  <c r="AI35" i="8"/>
  <c r="AI32" i="8"/>
  <c r="AI13" i="8"/>
  <c r="AI29" i="8"/>
  <c r="P8" i="8"/>
  <c r="P12" i="8"/>
  <c r="P14" i="8"/>
  <c r="P11" i="8"/>
  <c r="I21" i="10"/>
  <c r="H20" i="9" s="1"/>
  <c r="G25" i="10"/>
  <c r="G24" i="9" s="1"/>
  <c r="AF6" i="8"/>
  <c r="AF36" i="8"/>
  <c r="AF31" i="8"/>
  <c r="AF24" i="8"/>
  <c r="AF19" i="8"/>
  <c r="AF14" i="8"/>
  <c r="AF30" i="8"/>
  <c r="AF9" i="8"/>
  <c r="AF25" i="8"/>
  <c r="AF41" i="8"/>
  <c r="M26" i="8"/>
  <c r="M30" i="8"/>
  <c r="M32" i="8"/>
  <c r="M36" i="8"/>
  <c r="M28" i="8"/>
  <c r="M18" i="8"/>
  <c r="M40" i="8"/>
  <c r="M15" i="8"/>
  <c r="M31" i="8"/>
  <c r="X6" i="8"/>
  <c r="X28" i="8"/>
  <c r="X13" i="8"/>
  <c r="X34" i="8"/>
  <c r="X20" i="8"/>
  <c r="X41" i="8"/>
  <c r="X26" i="8"/>
  <c r="X7" i="8"/>
  <c r="X23" i="8"/>
  <c r="X39" i="8"/>
  <c r="T32" i="8"/>
  <c r="T17" i="8"/>
  <c r="T38" i="8"/>
  <c r="T24" i="8"/>
  <c r="T9" i="8"/>
  <c r="T30" i="8"/>
  <c r="T26" i="8"/>
  <c r="T15" i="8"/>
  <c r="T31" i="8"/>
  <c r="AB12" i="8"/>
  <c r="AB14" i="8"/>
  <c r="AB8" i="8"/>
  <c r="AB40" i="8"/>
  <c r="AB34" i="8"/>
  <c r="AB15" i="8"/>
  <c r="AB31" i="8"/>
  <c r="AB13" i="8"/>
  <c r="AB29" i="8"/>
  <c r="I33" i="10"/>
  <c r="H32" i="9" s="1"/>
  <c r="AI8" i="8"/>
  <c r="AI14" i="8"/>
  <c r="AI30" i="8"/>
  <c r="AI7" i="8"/>
  <c r="AI23" i="8"/>
  <c r="AI39" i="8"/>
  <c r="AI36" i="8"/>
  <c r="AI17" i="8"/>
  <c r="P29" i="8"/>
  <c r="P26" i="8"/>
  <c r="P28" i="8"/>
  <c r="P30" i="8"/>
  <c r="P23" i="8"/>
  <c r="G37" i="10"/>
  <c r="G36" i="9" s="1"/>
  <c r="G29" i="10"/>
  <c r="G28" i="9" s="1"/>
  <c r="AF20" i="8"/>
  <c r="AF15" i="8"/>
  <c r="AF8" i="8"/>
  <c r="AF40" i="8"/>
  <c r="AF35" i="8"/>
  <c r="AF22" i="8"/>
  <c r="AF38" i="8"/>
  <c r="AF17" i="8"/>
  <c r="M6" i="8"/>
  <c r="M9" i="8"/>
  <c r="M10" i="8"/>
  <c r="M14" i="8"/>
  <c r="M17" i="8"/>
  <c r="M8" i="8"/>
  <c r="M29" i="8"/>
  <c r="M7" i="8"/>
  <c r="M23" i="8"/>
  <c r="X17" i="8"/>
  <c r="X38" i="8"/>
  <c r="X24" i="8"/>
  <c r="X9" i="8"/>
  <c r="X30" i="8"/>
  <c r="X16" i="8"/>
  <c r="X37" i="8"/>
  <c r="X15" i="8"/>
  <c r="T16" i="8"/>
  <c r="T6" i="8"/>
  <c r="T28" i="8"/>
  <c r="T13" i="8"/>
  <c r="T34" i="8"/>
  <c r="T20" i="8"/>
  <c r="T41" i="8"/>
  <c r="T7" i="8"/>
  <c r="T23" i="8"/>
  <c r="AB28" i="8"/>
  <c r="AB30" i="8"/>
  <c r="AB24" i="8"/>
  <c r="AB18" i="8"/>
  <c r="AB7" i="8"/>
  <c r="AB23" i="8"/>
  <c r="AB39" i="8"/>
  <c r="AB21" i="8"/>
  <c r="AB37" i="8"/>
  <c r="P34" i="8"/>
  <c r="P10" i="8"/>
  <c r="P37" i="8"/>
  <c r="P17" i="8"/>
  <c r="P38" i="8"/>
  <c r="P20" i="8"/>
  <c r="P41" i="8"/>
  <c r="P15" i="8"/>
  <c r="P31" i="8"/>
  <c r="P18" i="8"/>
  <c r="P16" i="8"/>
  <c r="P42" i="8"/>
  <c r="P22" i="8"/>
  <c r="P40" i="8"/>
  <c r="P25" i="8"/>
  <c r="P21" i="8"/>
  <c r="P19" i="8"/>
  <c r="G4" i="12" l="1"/>
  <c r="B5" i="13" l="1"/>
  <c r="G14" i="13"/>
  <c r="E9" i="13"/>
  <c r="E11" i="13"/>
  <c r="B11" i="13" s="1"/>
  <c r="H8" i="12" l="1"/>
  <c r="P2" i="9"/>
  <c r="B4" i="11"/>
  <c r="D90" i="10"/>
  <c r="W2" i="10"/>
  <c r="H42" i="12" l="1"/>
  <c r="V8" i="11"/>
  <c r="P15" i="11"/>
  <c r="R12" i="11"/>
  <c r="P11" i="11"/>
  <c r="N8" i="11"/>
  <c r="F17" i="11"/>
  <c r="H15" i="11"/>
  <c r="H11" i="11"/>
  <c r="H10" i="11"/>
  <c r="H9" i="11"/>
  <c r="D67" i="14"/>
  <c r="AA8" i="12"/>
  <c r="P8" i="12"/>
  <c r="C8" i="12"/>
  <c r="G4" i="14"/>
  <c r="P63" i="12"/>
  <c r="R14" i="11"/>
  <c r="H14" i="11"/>
  <c r="F14" i="11"/>
  <c r="H12" i="11"/>
  <c r="R10" i="11"/>
  <c r="P10" i="11"/>
  <c r="V6" i="11"/>
  <c r="H90" i="10"/>
  <c r="H53" i="10"/>
  <c r="W45" i="10"/>
  <c r="R90" i="10" s="1"/>
  <c r="U45" i="10"/>
  <c r="P90" i="10" s="1"/>
  <c r="S45" i="10"/>
  <c r="N90" i="10" s="1"/>
  <c r="W8" i="10"/>
  <c r="R53" i="10" s="1"/>
  <c r="U8" i="10"/>
  <c r="P53" i="10" s="1"/>
  <c r="N53" i="10"/>
  <c r="K28" i="10" l="1"/>
  <c r="K39" i="10"/>
  <c r="K31" i="10"/>
  <c r="K44" i="10"/>
  <c r="K24" i="10"/>
  <c r="K19" i="10"/>
  <c r="K21" i="10"/>
  <c r="K27" i="10"/>
  <c r="K29" i="10"/>
  <c r="K37" i="10"/>
  <c r="K18" i="10"/>
  <c r="K38" i="10"/>
  <c r="K42" i="10"/>
  <c r="K26" i="10"/>
  <c r="K43" i="10"/>
  <c r="K30" i="10"/>
  <c r="K23" i="10"/>
  <c r="K36" i="10"/>
  <c r="K25" i="10"/>
  <c r="K33" i="10"/>
  <c r="K20" i="10"/>
  <c r="K22" i="10"/>
  <c r="K34" i="10"/>
  <c r="K41" i="10"/>
  <c r="K40" i="10"/>
  <c r="J14" i="11"/>
  <c r="L14" i="11" s="1"/>
  <c r="T10" i="11"/>
  <c r="H8" i="11"/>
  <c r="D45" i="11"/>
  <c r="F10" i="11"/>
  <c r="J10" i="11" s="1"/>
  <c r="L10" i="11" s="1"/>
  <c r="H17" i="11"/>
  <c r="AA19" i="12"/>
  <c r="I52" i="12"/>
  <c r="AA18" i="12"/>
  <c r="F9" i="11"/>
  <c r="J9" i="11" s="1"/>
  <c r="L9" i="11" s="1"/>
  <c r="H13" i="11"/>
  <c r="J13" i="11" s="1"/>
  <c r="L13" i="11" s="1"/>
  <c r="P14" i="11"/>
  <c r="U8" i="12"/>
  <c r="M30" i="12"/>
  <c r="Q36" i="12"/>
  <c r="P62" i="12"/>
  <c r="R13" i="12"/>
  <c r="M19" i="12"/>
  <c r="H25" i="12"/>
  <c r="L45" i="12"/>
  <c r="AF8" i="12"/>
  <c r="Q35" i="12"/>
  <c r="L40" i="12"/>
  <c r="L57" i="12"/>
  <c r="F11" i="11"/>
  <c r="J11" i="11" s="1"/>
  <c r="L11" i="11" s="1"/>
  <c r="R11" i="11"/>
  <c r="T11" i="11" s="1"/>
  <c r="P9" i="11"/>
  <c r="P17" i="11"/>
  <c r="V45" i="11"/>
  <c r="R9" i="11"/>
  <c r="R13" i="11"/>
  <c r="T13" i="11" s="1"/>
  <c r="R17" i="11"/>
  <c r="N45" i="11"/>
  <c r="R8" i="11"/>
  <c r="F8" i="11"/>
  <c r="P8" i="11"/>
  <c r="F12" i="11"/>
  <c r="J12" i="11" s="1"/>
  <c r="L12" i="11" s="1"/>
  <c r="P12" i="11"/>
  <c r="T12" i="11" s="1"/>
  <c r="F15" i="11"/>
  <c r="J15" i="11" s="1"/>
  <c r="L15" i="11" s="1"/>
  <c r="R15" i="11"/>
  <c r="T15" i="11" s="1"/>
  <c r="F16" i="11"/>
  <c r="J16" i="11" s="1"/>
  <c r="L16" i="11" s="1"/>
  <c r="P16" i="11"/>
  <c r="T16" i="11" s="1"/>
  <c r="X10" i="11" l="1"/>
  <c r="C10" i="10" s="1"/>
  <c r="K10" i="10" s="1"/>
  <c r="P45" i="11"/>
  <c r="P32" i="11" s="1"/>
  <c r="T32" i="11" s="1"/>
  <c r="R45" i="11"/>
  <c r="F45" i="11"/>
  <c r="F32" i="11" s="1"/>
  <c r="J32" i="11" s="1"/>
  <c r="H45" i="11"/>
  <c r="J17" i="11"/>
  <c r="L17" i="11" s="1"/>
  <c r="X16" i="11"/>
  <c r="X12" i="11"/>
  <c r="C12" i="10" s="1"/>
  <c r="K12" i="10" s="1"/>
  <c r="X11" i="11"/>
  <c r="C11" i="10" s="1"/>
  <c r="K11" i="10" s="1"/>
  <c r="T17" i="11"/>
  <c r="T14" i="11"/>
  <c r="X14" i="11" s="1"/>
  <c r="C14" i="10" s="1"/>
  <c r="K14" i="10" s="1"/>
  <c r="X15" i="11"/>
  <c r="C15" i="10" s="1"/>
  <c r="K15" i="10" s="1"/>
  <c r="T9" i="11"/>
  <c r="X9" i="11" s="1"/>
  <c r="C9" i="10" s="1"/>
  <c r="K9" i="10" s="1"/>
  <c r="X13" i="11"/>
  <c r="H41" i="9"/>
  <c r="J8" i="11"/>
  <c r="L8" i="11" s="1"/>
  <c r="T8" i="11"/>
  <c r="G41" i="8" l="1"/>
  <c r="G37" i="8"/>
  <c r="G33" i="8"/>
  <c r="G29" i="8"/>
  <c r="G25" i="8"/>
  <c r="G21" i="8"/>
  <c r="G17" i="8"/>
  <c r="G13" i="8"/>
  <c r="G9" i="8"/>
  <c r="G31" i="8"/>
  <c r="G40" i="8"/>
  <c r="G30" i="8"/>
  <c r="G14" i="8"/>
  <c r="G19" i="8"/>
  <c r="G39" i="8"/>
  <c r="G34" i="8"/>
  <c r="G28" i="8"/>
  <c r="G23" i="8"/>
  <c r="G18" i="8"/>
  <c r="G12" i="8"/>
  <c r="G7" i="8"/>
  <c r="G38" i="8"/>
  <c r="G32" i="8"/>
  <c r="G27" i="8"/>
  <c r="G22" i="8"/>
  <c r="G16" i="8"/>
  <c r="G11" i="8"/>
  <c r="G42" i="8"/>
  <c r="G36" i="8"/>
  <c r="G26" i="8"/>
  <c r="G20" i="8"/>
  <c r="G15" i="8"/>
  <c r="G10" i="8"/>
  <c r="G6" i="8"/>
  <c r="G35" i="8"/>
  <c r="G24" i="8"/>
  <c r="G8" i="8"/>
  <c r="F13" i="9"/>
  <c r="I41" i="8"/>
  <c r="I37" i="8"/>
  <c r="I33" i="8"/>
  <c r="I29" i="8"/>
  <c r="I25" i="8"/>
  <c r="I21" i="8"/>
  <c r="I17" i="8"/>
  <c r="I13" i="8"/>
  <c r="I9" i="8"/>
  <c r="I18" i="8"/>
  <c r="I27" i="8"/>
  <c r="I32" i="8"/>
  <c r="I22" i="8"/>
  <c r="I11" i="8"/>
  <c r="I42" i="8"/>
  <c r="I36" i="8"/>
  <c r="I31" i="8"/>
  <c r="I26" i="8"/>
  <c r="I20" i="8"/>
  <c r="I15" i="8"/>
  <c r="I10" i="8"/>
  <c r="I40" i="8"/>
  <c r="I35" i="8"/>
  <c r="I30" i="8"/>
  <c r="I24" i="8"/>
  <c r="I19" i="8"/>
  <c r="I14" i="8"/>
  <c r="I8" i="8"/>
  <c r="I6" i="8"/>
  <c r="I39" i="8"/>
  <c r="I34" i="8"/>
  <c r="I28" i="8"/>
  <c r="I23" i="8"/>
  <c r="I12" i="8"/>
  <c r="I7" i="8"/>
  <c r="I38" i="8"/>
  <c r="I16" i="8"/>
  <c r="G14" i="10"/>
  <c r="G13" i="9" s="1"/>
  <c r="F41" i="8"/>
  <c r="F37" i="8"/>
  <c r="F33" i="8"/>
  <c r="F29" i="8"/>
  <c r="F25" i="8"/>
  <c r="F21" i="8"/>
  <c r="F17" i="8"/>
  <c r="F13" i="8"/>
  <c r="F9" i="8"/>
  <c r="F24" i="8"/>
  <c r="F34" i="8"/>
  <c r="F18" i="8"/>
  <c r="F7" i="8"/>
  <c r="F6" i="8"/>
  <c r="F23" i="8"/>
  <c r="F38" i="8"/>
  <c r="F32" i="8"/>
  <c r="F27" i="8"/>
  <c r="F22" i="8"/>
  <c r="F16" i="8"/>
  <c r="F11" i="8"/>
  <c r="F42" i="8"/>
  <c r="F36" i="8"/>
  <c r="F31" i="8"/>
  <c r="F26" i="8"/>
  <c r="F20" i="8"/>
  <c r="F15" i="8"/>
  <c r="F10" i="8"/>
  <c r="F40" i="8"/>
  <c r="F35" i="8"/>
  <c r="F30" i="8"/>
  <c r="F19" i="8"/>
  <c r="F14" i="8"/>
  <c r="F8" i="8"/>
  <c r="F39" i="8"/>
  <c r="F28" i="8"/>
  <c r="F12" i="8"/>
  <c r="D42" i="8"/>
  <c r="D38" i="8"/>
  <c r="D34" i="8"/>
  <c r="D30" i="8"/>
  <c r="D26" i="8"/>
  <c r="D22" i="8"/>
  <c r="D18" i="8"/>
  <c r="D14" i="8"/>
  <c r="D10" i="8"/>
  <c r="D6" i="8"/>
  <c r="D39" i="8"/>
  <c r="D23" i="8"/>
  <c r="D37" i="8"/>
  <c r="D16" i="8"/>
  <c r="D41" i="8"/>
  <c r="D31" i="8"/>
  <c r="D20" i="8"/>
  <c r="D27" i="8"/>
  <c r="D15" i="8"/>
  <c r="D40" i="8"/>
  <c r="D35" i="8"/>
  <c r="D29" i="8"/>
  <c r="D24" i="8"/>
  <c r="D19" i="8"/>
  <c r="D13" i="8"/>
  <c r="D8" i="8"/>
  <c r="D33" i="8"/>
  <c r="D28" i="8"/>
  <c r="D17" i="8"/>
  <c r="D12" i="8"/>
  <c r="D7" i="8"/>
  <c r="D32" i="8"/>
  <c r="D21" i="8"/>
  <c r="D11" i="8"/>
  <c r="D36" i="8"/>
  <c r="D25" i="8"/>
  <c r="D9" i="8"/>
  <c r="J41" i="8"/>
  <c r="J37" i="8"/>
  <c r="J33" i="8"/>
  <c r="J29" i="8"/>
  <c r="J25" i="8"/>
  <c r="J21" i="8"/>
  <c r="J17" i="8"/>
  <c r="J13" i="8"/>
  <c r="J9" i="8"/>
  <c r="J39" i="8"/>
  <c r="J34" i="8"/>
  <c r="J28" i="8"/>
  <c r="J23" i="8"/>
  <c r="J18" i="8"/>
  <c r="J12" i="8"/>
  <c r="J7" i="8"/>
  <c r="J38" i="8"/>
  <c r="J32" i="8"/>
  <c r="J27" i="8"/>
  <c r="J22" i="8"/>
  <c r="J16" i="8"/>
  <c r="J11" i="8"/>
  <c r="J42" i="8"/>
  <c r="J36" i="8"/>
  <c r="J31" i="8"/>
  <c r="J26" i="8"/>
  <c r="J20" i="8"/>
  <c r="J15" i="8"/>
  <c r="J10" i="8"/>
  <c r="J40" i="8"/>
  <c r="J35" i="8"/>
  <c r="J30" i="8"/>
  <c r="J24" i="8"/>
  <c r="J19" i="8"/>
  <c r="J14" i="8"/>
  <c r="J8" i="8"/>
  <c r="J6" i="8"/>
  <c r="E41" i="8"/>
  <c r="E37" i="8"/>
  <c r="E33" i="8"/>
  <c r="E29" i="8"/>
  <c r="E25" i="8"/>
  <c r="E21" i="8"/>
  <c r="E17" i="8"/>
  <c r="E13" i="8"/>
  <c r="E9" i="8"/>
  <c r="E23" i="8"/>
  <c r="E32" i="8"/>
  <c r="E11" i="8"/>
  <c r="E42" i="8"/>
  <c r="E26" i="8"/>
  <c r="E22" i="8"/>
  <c r="E15" i="8"/>
  <c r="E36" i="8"/>
  <c r="E10" i="8"/>
  <c r="E40" i="8"/>
  <c r="E35" i="8"/>
  <c r="E30" i="8"/>
  <c r="E24" i="8"/>
  <c r="E19" i="8"/>
  <c r="E14" i="8"/>
  <c r="E8" i="8"/>
  <c r="E39" i="8"/>
  <c r="E34" i="8"/>
  <c r="E28" i="8"/>
  <c r="E18" i="8"/>
  <c r="E12" i="8"/>
  <c r="E7" i="8"/>
  <c r="E38" i="8"/>
  <c r="E27" i="8"/>
  <c r="E16" i="8"/>
  <c r="E6" i="8"/>
  <c r="E31" i="8"/>
  <c r="E20" i="8"/>
  <c r="I14" i="10"/>
  <c r="H13" i="9" s="1"/>
  <c r="X17" i="11"/>
  <c r="C17" i="10" s="1"/>
  <c r="X8" i="11"/>
  <c r="C8" i="10" s="1"/>
  <c r="I12" i="10"/>
  <c r="H11" i="9" s="1"/>
  <c r="G12" i="10"/>
  <c r="G11" i="9" s="1"/>
  <c r="F11" i="9"/>
  <c r="I10" i="10"/>
  <c r="H9" i="9" s="1"/>
  <c r="G10" i="10"/>
  <c r="G9" i="9" s="1"/>
  <c r="F9" i="9"/>
  <c r="I11" i="10"/>
  <c r="H10" i="9" s="1"/>
  <c r="G11" i="10"/>
  <c r="F10" i="9"/>
  <c r="I15" i="10"/>
  <c r="H14" i="9" s="1"/>
  <c r="G15" i="10"/>
  <c r="G14" i="9" s="1"/>
  <c r="F14" i="9"/>
  <c r="G9" i="10"/>
  <c r="I9" i="10"/>
  <c r="F8" i="9"/>
  <c r="G41" i="9"/>
  <c r="H42" i="9"/>
  <c r="G42" i="9"/>
  <c r="H43" i="9"/>
  <c r="G43" i="9"/>
  <c r="K8" i="10" l="1"/>
  <c r="C6" i="8"/>
  <c r="G17" i="10"/>
  <c r="G16" i="9" s="1"/>
  <c r="K17" i="10"/>
  <c r="C39" i="8"/>
  <c r="C35" i="8"/>
  <c r="C31" i="8"/>
  <c r="C27" i="8"/>
  <c r="C23" i="8"/>
  <c r="C19" i="8"/>
  <c r="C15" i="8"/>
  <c r="C11" i="8"/>
  <c r="C7" i="8"/>
  <c r="C38" i="8"/>
  <c r="C17" i="8"/>
  <c r="C42" i="8"/>
  <c r="C26" i="8"/>
  <c r="C10" i="8"/>
  <c r="C25" i="8"/>
  <c r="C21" i="8"/>
  <c r="C30" i="8"/>
  <c r="C14" i="8"/>
  <c r="C41" i="8"/>
  <c r="C40" i="8"/>
  <c r="C34" i="8"/>
  <c r="C29" i="8"/>
  <c r="C24" i="8"/>
  <c r="C18" i="8"/>
  <c r="C13" i="8"/>
  <c r="C8" i="8"/>
  <c r="C33" i="8"/>
  <c r="C28" i="8"/>
  <c r="C22" i="8"/>
  <c r="C12" i="8"/>
  <c r="C37" i="8"/>
  <c r="C32" i="8"/>
  <c r="C16" i="8"/>
  <c r="C36" i="8"/>
  <c r="C20" i="8"/>
  <c r="C9" i="8"/>
  <c r="L39" i="8"/>
  <c r="L35" i="8"/>
  <c r="L31" i="8"/>
  <c r="L27" i="8"/>
  <c r="L23" i="8"/>
  <c r="L19" i="8"/>
  <c r="L15" i="8"/>
  <c r="L11" i="8"/>
  <c r="L7" i="8"/>
  <c r="L42" i="8"/>
  <c r="L21" i="8"/>
  <c r="L38" i="8"/>
  <c r="L33" i="8"/>
  <c r="L28" i="8"/>
  <c r="L22" i="8"/>
  <c r="L17" i="8"/>
  <c r="L12" i="8"/>
  <c r="L6" i="8"/>
  <c r="L37" i="8"/>
  <c r="L32" i="8"/>
  <c r="L26" i="8"/>
  <c r="L16" i="8"/>
  <c r="L10" i="8"/>
  <c r="L40" i="8"/>
  <c r="L29" i="8"/>
  <c r="L18" i="8"/>
  <c r="L8" i="8"/>
  <c r="L36" i="8"/>
  <c r="L25" i="8"/>
  <c r="L14" i="8"/>
  <c r="L34" i="8"/>
  <c r="L24" i="8"/>
  <c r="L13" i="8"/>
  <c r="L41" i="8"/>
  <c r="L30" i="8"/>
  <c r="L20" i="8"/>
  <c r="L9" i="8"/>
  <c r="F16" i="9"/>
  <c r="I17" i="10"/>
  <c r="H16" i="9" s="1"/>
  <c r="G10" i="9"/>
  <c r="G8" i="9"/>
  <c r="H8" i="9"/>
  <c r="F7" i="9"/>
  <c r="I8" i="10"/>
  <c r="G8" i="10"/>
  <c r="G7" i="9" s="1"/>
  <c r="C43" i="8" l="1"/>
  <c r="H7" i="9"/>
  <c r="H35" i="11" l="1"/>
  <c r="J35" i="11" l="1"/>
  <c r="L35" i="11" s="1"/>
  <c r="L32" i="11"/>
  <c r="C13" i="10"/>
  <c r="K13" i="10" s="1"/>
  <c r="J45" i="11" l="1"/>
  <c r="L45" i="11"/>
  <c r="X32" i="11"/>
  <c r="H41" i="8"/>
  <c r="H37" i="8"/>
  <c r="H33" i="8"/>
  <c r="H29" i="8"/>
  <c r="H25" i="8"/>
  <c r="H21" i="8"/>
  <c r="H17" i="8"/>
  <c r="H13" i="8"/>
  <c r="H9" i="8"/>
  <c r="H6" i="8"/>
  <c r="H20" i="8"/>
  <c r="H31" i="8"/>
  <c r="H10" i="8"/>
  <c r="H40" i="8"/>
  <c r="H35" i="8"/>
  <c r="H30" i="8"/>
  <c r="H24" i="8"/>
  <c r="H19" i="8"/>
  <c r="H14" i="8"/>
  <c r="H8" i="8"/>
  <c r="H39" i="8"/>
  <c r="H34" i="8"/>
  <c r="H28" i="8"/>
  <c r="H23" i="8"/>
  <c r="H18" i="8"/>
  <c r="H12" i="8"/>
  <c r="H7" i="8"/>
  <c r="H38" i="8"/>
  <c r="H32" i="8"/>
  <c r="H27" i="8"/>
  <c r="H22" i="8"/>
  <c r="H16" i="8"/>
  <c r="H11" i="8"/>
  <c r="H42" i="8"/>
  <c r="H36" i="8"/>
  <c r="H26" i="8"/>
  <c r="H15" i="8"/>
  <c r="G13" i="10"/>
  <c r="I13" i="10"/>
  <c r="F12" i="9"/>
  <c r="H12" i="9" l="1"/>
  <c r="G12" i="9"/>
  <c r="C16" i="10" l="1"/>
  <c r="K16" i="10" s="1"/>
  <c r="K39" i="8" l="1"/>
  <c r="K42" i="8"/>
  <c r="K37" i="8"/>
  <c r="K33" i="8"/>
  <c r="K29" i="8"/>
  <c r="K25" i="8"/>
  <c r="K21" i="8"/>
  <c r="K17" i="8"/>
  <c r="K13" i="8"/>
  <c r="K9" i="8"/>
  <c r="K36" i="8"/>
  <c r="K26" i="8"/>
  <c r="K35" i="8"/>
  <c r="K30" i="8"/>
  <c r="K24" i="8"/>
  <c r="K19" i="8"/>
  <c r="K14" i="8"/>
  <c r="K8" i="8"/>
  <c r="K41" i="8"/>
  <c r="K34" i="8"/>
  <c r="K28" i="8"/>
  <c r="K23" i="8"/>
  <c r="K18" i="8"/>
  <c r="K12" i="8"/>
  <c r="K7" i="8"/>
  <c r="K40" i="8"/>
  <c r="K32" i="8"/>
  <c r="K27" i="8"/>
  <c r="K22" i="8"/>
  <c r="K16" i="8"/>
  <c r="K11" i="8"/>
  <c r="K38" i="8"/>
  <c r="K31" i="8"/>
  <c r="K20" i="8"/>
  <c r="K15" i="8"/>
  <c r="K10" i="8"/>
  <c r="K6" i="8"/>
  <c r="I16" i="10"/>
  <c r="G16" i="10"/>
  <c r="F15" i="9"/>
  <c r="G15" i="9" l="1"/>
  <c r="H15" i="9"/>
  <c r="D43" i="8"/>
  <c r="E43" i="8"/>
  <c r="F43" i="8"/>
  <c r="G43" i="8"/>
  <c r="H43" i="8"/>
  <c r="I43" i="8"/>
  <c r="J43" i="8"/>
  <c r="K43" i="8"/>
  <c r="L43" i="8"/>
  <c r="M43" i="8"/>
  <c r="N43" i="8"/>
  <c r="O43" i="8"/>
  <c r="P43" i="8"/>
  <c r="Q43" i="8"/>
  <c r="R43" i="8"/>
  <c r="S43" i="8"/>
  <c r="T43" i="8"/>
  <c r="U43" i="8"/>
  <c r="V43" i="8"/>
  <c r="W43" i="8"/>
  <c r="X43" i="8"/>
  <c r="Y43" i="8"/>
  <c r="Z43" i="8"/>
  <c r="AB43" i="8"/>
  <c r="AC43" i="8"/>
  <c r="AE43" i="8"/>
  <c r="AF43" i="8"/>
  <c r="AG43" i="8"/>
  <c r="AH43" i="8"/>
  <c r="AI43" i="8"/>
  <c r="AJ43" i="8"/>
  <c r="AK43" i="8"/>
  <c r="AL43" i="8"/>
  <c r="AM43" i="8"/>
  <c r="C32" i="10" l="1"/>
  <c r="K32" i="10" s="1"/>
  <c r="AA22" i="8" l="1"/>
  <c r="AA21" i="8"/>
  <c r="AA7" i="8"/>
  <c r="AA42" i="8"/>
  <c r="AA8" i="8"/>
  <c r="AA28" i="8"/>
  <c r="F31" i="9"/>
  <c r="AA41" i="8"/>
  <c r="G32" i="10"/>
  <c r="AA12" i="8"/>
  <c r="AA18" i="8"/>
  <c r="AA11" i="8"/>
  <c r="AA6" i="8"/>
  <c r="AA24" i="8"/>
  <c r="AA40" i="8"/>
  <c r="AA36" i="8"/>
  <c r="AA27" i="8"/>
  <c r="AA13" i="8"/>
  <c r="AA32" i="8"/>
  <c r="AA35" i="8"/>
  <c r="AA33" i="8"/>
  <c r="I32" i="10"/>
  <c r="AA19" i="8"/>
  <c r="AA15" i="8"/>
  <c r="AA29" i="8"/>
  <c r="AA30" i="8"/>
  <c r="AA37" i="8"/>
  <c r="AA23" i="8"/>
  <c r="AA38" i="8"/>
  <c r="AA14" i="8"/>
  <c r="AA9" i="8"/>
  <c r="AA20" i="8"/>
  <c r="AA39" i="8"/>
  <c r="AA34" i="8"/>
  <c r="AA17" i="8"/>
  <c r="AA31" i="8"/>
  <c r="AA16" i="8"/>
  <c r="AA25" i="8"/>
  <c r="AA26" i="8"/>
  <c r="AA10" i="8"/>
  <c r="H31" i="9" l="1"/>
  <c r="AA43" i="8"/>
  <c r="G31" i="9"/>
  <c r="R35" i="11"/>
  <c r="T35" i="11" s="1"/>
  <c r="T45" i="11" l="1"/>
  <c r="X35" i="11"/>
  <c r="C35" i="10" l="1"/>
  <c r="K35" i="10" s="1"/>
  <c r="X45" i="11"/>
  <c r="E10" i="13" l="1"/>
  <c r="M13" i="12"/>
  <c r="C45" i="10"/>
  <c r="F34" i="9"/>
  <c r="AD11" i="8"/>
  <c r="AN11" i="8" s="1"/>
  <c r="E13" i="10" s="1"/>
  <c r="N13" i="10" s="1"/>
  <c r="P13" i="10" s="1"/>
  <c r="AD38" i="8"/>
  <c r="AN38" i="8" s="1"/>
  <c r="E40" i="10" s="1"/>
  <c r="N40" i="10" s="1"/>
  <c r="P40" i="10" s="1"/>
  <c r="AD19" i="8"/>
  <c r="AN19" i="8" s="1"/>
  <c r="E21" i="10" s="1"/>
  <c r="N21" i="10" s="1"/>
  <c r="P21" i="10" s="1"/>
  <c r="AD31" i="8"/>
  <c r="AN31" i="8" s="1"/>
  <c r="E33" i="10" s="1"/>
  <c r="N33" i="10" s="1"/>
  <c r="P33" i="10" s="1"/>
  <c r="AD9" i="8"/>
  <c r="AN9" i="8" s="1"/>
  <c r="E11" i="10" s="1"/>
  <c r="N11" i="10" s="1"/>
  <c r="P11" i="10" s="1"/>
  <c r="AD10" i="8"/>
  <c r="AN10" i="8" s="1"/>
  <c r="E12" i="10" s="1"/>
  <c r="N12" i="10" s="1"/>
  <c r="P12" i="10" s="1"/>
  <c r="G35" i="10"/>
  <c r="AD13" i="8"/>
  <c r="AN13" i="8" s="1"/>
  <c r="E15" i="10" s="1"/>
  <c r="N15" i="10" s="1"/>
  <c r="P15" i="10" s="1"/>
  <c r="AD30" i="8"/>
  <c r="AN30" i="8" s="1"/>
  <c r="E32" i="10" s="1"/>
  <c r="N32" i="10" s="1"/>
  <c r="P32" i="10" s="1"/>
  <c r="AD6" i="8"/>
  <c r="AN6" i="8" s="1"/>
  <c r="AD15" i="8"/>
  <c r="AN15" i="8" s="1"/>
  <c r="E17" i="10" s="1"/>
  <c r="N17" i="10" s="1"/>
  <c r="P17" i="10" s="1"/>
  <c r="AD24" i="8"/>
  <c r="AN24" i="8" s="1"/>
  <c r="E26" i="10" s="1"/>
  <c r="N26" i="10" s="1"/>
  <c r="P26" i="10" s="1"/>
  <c r="AD25" i="8"/>
  <c r="AN25" i="8" s="1"/>
  <c r="E27" i="10" s="1"/>
  <c r="N27" i="10" s="1"/>
  <c r="P27" i="10" s="1"/>
  <c r="AD34" i="8"/>
  <c r="AN34" i="8" s="1"/>
  <c r="E36" i="10" s="1"/>
  <c r="N36" i="10" s="1"/>
  <c r="P36" i="10" s="1"/>
  <c r="I35" i="10"/>
  <c r="AD16" i="8"/>
  <c r="AN16" i="8" s="1"/>
  <c r="E18" i="10" s="1"/>
  <c r="N18" i="10" s="1"/>
  <c r="P18" i="10" s="1"/>
  <c r="AD29" i="8"/>
  <c r="AN29" i="8" s="1"/>
  <c r="E31" i="10" s="1"/>
  <c r="N31" i="10" s="1"/>
  <c r="P31" i="10" s="1"/>
  <c r="AD18" i="8"/>
  <c r="AN18" i="8" s="1"/>
  <c r="E20" i="10" s="1"/>
  <c r="N20" i="10" s="1"/>
  <c r="P20" i="10" s="1"/>
  <c r="AD41" i="8"/>
  <c r="AN41" i="8" s="1"/>
  <c r="E43" i="10" s="1"/>
  <c r="N43" i="10" s="1"/>
  <c r="P43" i="10" s="1"/>
  <c r="AD27" i="8"/>
  <c r="AN27" i="8" s="1"/>
  <c r="E29" i="10" s="1"/>
  <c r="N29" i="10" s="1"/>
  <c r="P29" i="10" s="1"/>
  <c r="AD12" i="8"/>
  <c r="AN12" i="8" s="1"/>
  <c r="E14" i="10" s="1"/>
  <c r="N14" i="10" s="1"/>
  <c r="P14" i="10" s="1"/>
  <c r="AD36" i="8"/>
  <c r="AN36" i="8" s="1"/>
  <c r="E38" i="10" s="1"/>
  <c r="N38" i="10" s="1"/>
  <c r="P38" i="10" s="1"/>
  <c r="AD17" i="8"/>
  <c r="AN17" i="8" s="1"/>
  <c r="E19" i="10" s="1"/>
  <c r="N19" i="10" s="1"/>
  <c r="P19" i="10" s="1"/>
  <c r="AD42" i="8"/>
  <c r="AN42" i="8" s="1"/>
  <c r="E44" i="10" s="1"/>
  <c r="N44" i="10" s="1"/>
  <c r="P44" i="10" s="1"/>
  <c r="AD37" i="8"/>
  <c r="AN37" i="8" s="1"/>
  <c r="E39" i="10" s="1"/>
  <c r="N39" i="10" s="1"/>
  <c r="P39" i="10" s="1"/>
  <c r="AD8" i="8"/>
  <c r="AN8" i="8" s="1"/>
  <c r="E10" i="10" s="1"/>
  <c r="N10" i="10" s="1"/>
  <c r="P10" i="10" s="1"/>
  <c r="AD40" i="8"/>
  <c r="AN40" i="8" s="1"/>
  <c r="E42" i="10" s="1"/>
  <c r="N42" i="10" s="1"/>
  <c r="P42" i="10" s="1"/>
  <c r="AD20" i="8"/>
  <c r="AN20" i="8" s="1"/>
  <c r="E22" i="10" s="1"/>
  <c r="N22" i="10" s="1"/>
  <c r="P22" i="10" s="1"/>
  <c r="AD32" i="8"/>
  <c r="AN32" i="8" s="1"/>
  <c r="E34" i="10" s="1"/>
  <c r="N34" i="10" s="1"/>
  <c r="P34" i="10" s="1"/>
  <c r="AD14" i="8"/>
  <c r="AN14" i="8" s="1"/>
  <c r="E16" i="10" s="1"/>
  <c r="N16" i="10" s="1"/>
  <c r="P16" i="10" s="1"/>
  <c r="AD23" i="8"/>
  <c r="AN23" i="8" s="1"/>
  <c r="E25" i="10" s="1"/>
  <c r="N25" i="10" s="1"/>
  <c r="P25" i="10" s="1"/>
  <c r="AD21" i="8"/>
  <c r="AN21" i="8" s="1"/>
  <c r="E23" i="10" s="1"/>
  <c r="N23" i="10" s="1"/>
  <c r="P23" i="10" s="1"/>
  <c r="AD35" i="8"/>
  <c r="AN35" i="8" s="1"/>
  <c r="E37" i="10" s="1"/>
  <c r="N37" i="10" s="1"/>
  <c r="P37" i="10" s="1"/>
  <c r="AD22" i="8"/>
  <c r="AN22" i="8" s="1"/>
  <c r="E24" i="10" s="1"/>
  <c r="N24" i="10" s="1"/>
  <c r="P24" i="10" s="1"/>
  <c r="AD39" i="8"/>
  <c r="AN39" i="8" s="1"/>
  <c r="E41" i="10" s="1"/>
  <c r="N41" i="10" s="1"/>
  <c r="P41" i="10" s="1"/>
  <c r="AD28" i="8"/>
  <c r="AN28" i="8" s="1"/>
  <c r="E30" i="10" s="1"/>
  <c r="N30" i="10" s="1"/>
  <c r="P30" i="10" s="1"/>
  <c r="AD26" i="8"/>
  <c r="AN26" i="8" s="1"/>
  <c r="E28" i="10" s="1"/>
  <c r="N28" i="10" s="1"/>
  <c r="P28" i="10" s="1"/>
  <c r="AD7" i="8"/>
  <c r="AN7" i="8" s="1"/>
  <c r="E9" i="10" s="1"/>
  <c r="N9" i="10" s="1"/>
  <c r="P9" i="10" s="1"/>
  <c r="AD33" i="8"/>
  <c r="AN33" i="8" s="1"/>
  <c r="E35" i="10" s="1"/>
  <c r="N35" i="10" s="1"/>
  <c r="P35" i="10" s="1"/>
  <c r="E8" i="10" l="1"/>
  <c r="AD43" i="8"/>
  <c r="AN43" i="8" s="1"/>
  <c r="K45" i="10"/>
  <c r="C36" i="13" s="1"/>
  <c r="AL12" i="12" s="1"/>
  <c r="I45" i="10"/>
  <c r="H34" i="9"/>
  <c r="G45" i="10"/>
  <c r="G34" i="9"/>
  <c r="F44" i="9"/>
  <c r="C33" i="13" s="1"/>
  <c r="G44" i="9" l="1"/>
  <c r="C34" i="13" s="1"/>
  <c r="W18" i="12" s="1"/>
  <c r="H44" i="9"/>
  <c r="C35" i="13" s="1"/>
  <c r="W19" i="12" s="1"/>
  <c r="N8" i="10"/>
  <c r="P8" i="10" s="1"/>
  <c r="E45" i="10"/>
  <c r="N45" i="10" l="1"/>
  <c r="H19" i="12"/>
  <c r="P45" i="10"/>
  <c r="C25" i="12" s="1"/>
  <c r="R8" i="10" a="1"/>
  <c r="R27" i="10" l="1"/>
  <c r="X27" i="10" s="1"/>
  <c r="R15" i="10"/>
  <c r="X15" i="10" s="1"/>
  <c r="R17" i="10"/>
  <c r="X17" i="10" s="1"/>
  <c r="R29" i="10"/>
  <c r="X29" i="10" s="1"/>
  <c r="R20" i="10"/>
  <c r="X20" i="10" s="1"/>
  <c r="R9" i="10"/>
  <c r="X9" i="10" s="1"/>
  <c r="R14" i="10"/>
  <c r="X14" i="10" s="1"/>
  <c r="R40" i="10"/>
  <c r="X40" i="10" s="1"/>
  <c r="R32" i="10"/>
  <c r="X32" i="10" s="1"/>
  <c r="R24" i="10"/>
  <c r="X24" i="10" s="1"/>
  <c r="R18" i="10"/>
  <c r="X18" i="10" s="1"/>
  <c r="R12" i="10"/>
  <c r="X12" i="10" s="1"/>
  <c r="R43" i="10"/>
  <c r="X43" i="10" s="1"/>
  <c r="R38" i="10"/>
  <c r="X38" i="10" s="1"/>
  <c r="R16" i="10"/>
  <c r="X16" i="10" s="1"/>
  <c r="R36" i="10"/>
  <c r="X36" i="10" s="1"/>
  <c r="R30" i="10"/>
  <c r="X30" i="10" s="1"/>
  <c r="R19" i="10"/>
  <c r="X19" i="10" s="1"/>
  <c r="R10" i="10"/>
  <c r="X10" i="10" s="1"/>
  <c r="R39" i="10"/>
  <c r="X39" i="10" s="1"/>
  <c r="R11" i="10"/>
  <c r="X11" i="10" s="1"/>
  <c r="R35" i="10"/>
  <c r="X35" i="10" s="1"/>
  <c r="R44" i="10"/>
  <c r="X44" i="10" s="1"/>
  <c r="R28" i="10"/>
  <c r="X28" i="10" s="1"/>
  <c r="R41" i="10"/>
  <c r="X41" i="10" s="1"/>
  <c r="R23" i="10"/>
  <c r="X23" i="10" s="1"/>
  <c r="R13" i="10"/>
  <c r="X13" i="10" s="1"/>
  <c r="R25" i="10"/>
  <c r="X25" i="10" s="1"/>
  <c r="R26" i="10"/>
  <c r="X26" i="10" s="1"/>
  <c r="R37" i="10"/>
  <c r="X37" i="10" s="1"/>
  <c r="R22" i="10"/>
  <c r="X22" i="10" s="1"/>
  <c r="R21" i="10"/>
  <c r="X21" i="10" s="1"/>
  <c r="R33" i="10"/>
  <c r="X33" i="10" s="1"/>
  <c r="R31" i="10"/>
  <c r="X31" i="10" s="1"/>
  <c r="R42" i="10"/>
  <c r="X42" i="10" s="1"/>
  <c r="R8" i="10"/>
  <c r="X8" i="10" s="1"/>
  <c r="R34" i="10"/>
  <c r="X34" i="10" s="1"/>
  <c r="I30" i="9" l="1"/>
  <c r="V31" i="10"/>
  <c r="T31" i="10"/>
  <c r="I36" i="9"/>
  <c r="T37" i="10"/>
  <c r="V37" i="10"/>
  <c r="T23" i="10"/>
  <c r="V23" i="10"/>
  <c r="I22" i="9"/>
  <c r="I34" i="9"/>
  <c r="T35" i="10"/>
  <c r="V35" i="10"/>
  <c r="I18" i="9"/>
  <c r="T19" i="10"/>
  <c r="V19" i="10"/>
  <c r="T38" i="10"/>
  <c r="V38" i="10"/>
  <c r="I37" i="9"/>
  <c r="V24" i="10"/>
  <c r="T24" i="10"/>
  <c r="I23" i="9"/>
  <c r="T9" i="10"/>
  <c r="V9" i="10"/>
  <c r="I8" i="9"/>
  <c r="T15" i="10"/>
  <c r="I14" i="9"/>
  <c r="V15" i="10"/>
  <c r="I33" i="9"/>
  <c r="V34" i="10"/>
  <c r="T34" i="10"/>
  <c r="V33" i="10"/>
  <c r="T33" i="10"/>
  <c r="I32" i="9"/>
  <c r="T26" i="10"/>
  <c r="V26" i="10"/>
  <c r="I25" i="9"/>
  <c r="V41" i="10"/>
  <c r="T41" i="10"/>
  <c r="I40" i="9"/>
  <c r="V11" i="10"/>
  <c r="I10" i="9"/>
  <c r="T11" i="10"/>
  <c r="I29" i="9"/>
  <c r="T30" i="10"/>
  <c r="V30" i="10"/>
  <c r="V43" i="10"/>
  <c r="T43" i="10"/>
  <c r="I42" i="9"/>
  <c r="V32" i="10"/>
  <c r="I31" i="9"/>
  <c r="T32" i="10"/>
  <c r="I19" i="9"/>
  <c r="V20" i="10"/>
  <c r="T20" i="10"/>
  <c r="T27" i="10"/>
  <c r="V27" i="10"/>
  <c r="I26" i="9"/>
  <c r="R45" i="10"/>
  <c r="I7" i="9"/>
  <c r="V8" i="10"/>
  <c r="T8" i="10"/>
  <c r="I20" i="9"/>
  <c r="T21" i="10"/>
  <c r="V21" i="10"/>
  <c r="T25" i="10"/>
  <c r="I24" i="9"/>
  <c r="V25" i="10"/>
  <c r="I27" i="9"/>
  <c r="V28" i="10"/>
  <c r="T28" i="10"/>
  <c r="I38" i="9"/>
  <c r="T39" i="10"/>
  <c r="V39" i="10"/>
  <c r="V36" i="10"/>
  <c r="T36" i="10"/>
  <c r="I35" i="9"/>
  <c r="T12" i="10"/>
  <c r="I11" i="9"/>
  <c r="V12" i="10"/>
  <c r="I39" i="9"/>
  <c r="V40" i="10"/>
  <c r="T40" i="10"/>
  <c r="T29" i="10"/>
  <c r="V29" i="10"/>
  <c r="I28" i="9"/>
  <c r="T42" i="10"/>
  <c r="I41" i="9"/>
  <c r="V42" i="10"/>
  <c r="V22" i="10"/>
  <c r="T22" i="10"/>
  <c r="I21" i="9"/>
  <c r="I12" i="9"/>
  <c r="V13" i="10"/>
  <c r="T13" i="10"/>
  <c r="T44" i="10"/>
  <c r="V44" i="10"/>
  <c r="I43" i="9"/>
  <c r="V10" i="10"/>
  <c r="T10" i="10"/>
  <c r="I9" i="9"/>
  <c r="V16" i="10"/>
  <c r="T16" i="10"/>
  <c r="I15" i="9"/>
  <c r="V18" i="10"/>
  <c r="T18" i="10"/>
  <c r="I17" i="9"/>
  <c r="V14" i="10"/>
  <c r="I13" i="9"/>
  <c r="T14" i="10"/>
  <c r="V17" i="10"/>
  <c r="I16" i="9"/>
  <c r="T17" i="10"/>
  <c r="J16" i="9" l="1"/>
  <c r="C59" i="10"/>
  <c r="K13" i="9"/>
  <c r="C58" i="10"/>
  <c r="K12" i="9"/>
  <c r="C85" i="10"/>
  <c r="K39" i="9"/>
  <c r="J38" i="9"/>
  <c r="C66" i="10"/>
  <c r="K20" i="9"/>
  <c r="C75" i="10"/>
  <c r="K29" i="9"/>
  <c r="J10" i="9"/>
  <c r="C86" i="10"/>
  <c r="K40" i="9"/>
  <c r="J8" i="9"/>
  <c r="J34" i="9"/>
  <c r="C82" i="10"/>
  <c r="K36" i="9"/>
  <c r="J15" i="9"/>
  <c r="J43" i="9"/>
  <c r="J28" i="9"/>
  <c r="J7" i="9"/>
  <c r="T45" i="10"/>
  <c r="X45" i="10"/>
  <c r="D36" i="13" s="1"/>
  <c r="AL29" i="12" s="1"/>
  <c r="C72" i="10"/>
  <c r="K26" i="9"/>
  <c r="J31" i="9"/>
  <c r="C77" i="10"/>
  <c r="K31" i="9"/>
  <c r="J25" i="9"/>
  <c r="J32" i="9"/>
  <c r="C79" i="10"/>
  <c r="K33" i="9"/>
  <c r="C64" i="10"/>
  <c r="K18" i="9"/>
  <c r="C68" i="10"/>
  <c r="K22" i="9"/>
  <c r="K16" i="9"/>
  <c r="C62" i="10"/>
  <c r="C61" i="10"/>
  <c r="K15" i="9"/>
  <c r="C67" i="10"/>
  <c r="K21" i="9"/>
  <c r="C87" i="10"/>
  <c r="K41" i="9"/>
  <c r="C74" i="10"/>
  <c r="K28" i="9"/>
  <c r="J35" i="9"/>
  <c r="J27" i="9"/>
  <c r="J20" i="9"/>
  <c r="J26" i="9"/>
  <c r="C88" i="10"/>
  <c r="K42" i="9"/>
  <c r="J29" i="9"/>
  <c r="K32" i="9"/>
  <c r="C78" i="10"/>
  <c r="C60" i="10"/>
  <c r="K14" i="9"/>
  <c r="C83" i="10"/>
  <c r="K37" i="9"/>
  <c r="J18" i="9"/>
  <c r="J22" i="9"/>
  <c r="J17" i="9"/>
  <c r="C55" i="10"/>
  <c r="K9" i="9"/>
  <c r="J12" i="9"/>
  <c r="J39" i="9"/>
  <c r="C57" i="10"/>
  <c r="K11" i="9"/>
  <c r="J11" i="9"/>
  <c r="C84" i="10"/>
  <c r="K38" i="9"/>
  <c r="C70" i="10"/>
  <c r="K24" i="9"/>
  <c r="J24" i="9"/>
  <c r="V45" i="10"/>
  <c r="K7" i="9"/>
  <c r="C53" i="10"/>
  <c r="J42" i="9"/>
  <c r="J40" i="9"/>
  <c r="C71" i="10"/>
  <c r="K25" i="9"/>
  <c r="C54" i="10"/>
  <c r="K8" i="9"/>
  <c r="C69" i="10"/>
  <c r="K23" i="9"/>
  <c r="J37" i="9"/>
  <c r="K34" i="9"/>
  <c r="C80" i="10"/>
  <c r="C76" i="10"/>
  <c r="K30" i="9"/>
  <c r="C63" i="10"/>
  <c r="K17" i="9"/>
  <c r="C89" i="10"/>
  <c r="K43" i="9"/>
  <c r="J41" i="9"/>
  <c r="C81" i="10"/>
  <c r="K35" i="9"/>
  <c r="C73" i="10"/>
  <c r="K27" i="9"/>
  <c r="I44" i="9"/>
  <c r="D33" i="13" s="1"/>
  <c r="H30" i="12" s="1"/>
  <c r="J19" i="9"/>
  <c r="C56" i="10"/>
  <c r="K10" i="9"/>
  <c r="J33" i="9"/>
  <c r="J14" i="9"/>
  <c r="J23" i="9"/>
  <c r="J13" i="9"/>
  <c r="J9" i="9"/>
  <c r="J21" i="9"/>
  <c r="C65" i="10"/>
  <c r="K19" i="9"/>
  <c r="J36" i="9"/>
  <c r="J30" i="9"/>
  <c r="C90" i="10" l="1"/>
  <c r="J44" i="9"/>
  <c r="D34" i="13" s="1"/>
  <c r="L35" i="12" s="1"/>
  <c r="K44" i="9"/>
  <c r="D35" i="13" s="1"/>
  <c r="L36" i="12" s="1"/>
  <c r="G40" i="12" l="1"/>
  <c r="E90" i="10"/>
  <c r="G82" i="10" l="1"/>
  <c r="I82" i="10" s="1"/>
  <c r="G54" i="10"/>
  <c r="I54" i="10" s="1"/>
  <c r="G83" i="10"/>
  <c r="I83" i="10" s="1"/>
  <c r="G60" i="10"/>
  <c r="I60" i="10" s="1"/>
  <c r="G45" i="12"/>
  <c r="G62" i="10"/>
  <c r="I62" i="10" s="1"/>
  <c r="G77" i="10"/>
  <c r="I77" i="10" s="1"/>
  <c r="G68" i="10"/>
  <c r="I68" i="10" s="1"/>
  <c r="G56" i="10"/>
  <c r="I56" i="10" s="1"/>
  <c r="G86" i="10"/>
  <c r="I86" i="10" s="1"/>
  <c r="G80" i="10"/>
  <c r="I80" i="10" s="1"/>
  <c r="G88" i="10"/>
  <c r="I88" i="10" s="1"/>
  <c r="G84" i="10"/>
  <c r="I84" i="10" s="1"/>
  <c r="G89" i="10"/>
  <c r="I89" i="10" s="1"/>
  <c r="G69" i="10"/>
  <c r="I69" i="10" s="1"/>
  <c r="G74" i="10"/>
  <c r="I74" i="10" s="1"/>
  <c r="G76" i="10"/>
  <c r="I76" i="10" s="1"/>
  <c r="G79" i="10"/>
  <c r="I79" i="10" s="1"/>
  <c r="G66" i="10"/>
  <c r="I66" i="10" s="1"/>
  <c r="G64" i="10"/>
  <c r="I64" i="10" s="1"/>
  <c r="G78" i="10"/>
  <c r="I78" i="10" s="1"/>
  <c r="G58" i="10"/>
  <c r="I58" i="10" s="1"/>
  <c r="G63" i="10"/>
  <c r="I63" i="10" s="1"/>
  <c r="G53" i="10"/>
  <c r="G61" i="10"/>
  <c r="I61" i="10" s="1"/>
  <c r="G59" i="10"/>
  <c r="I59" i="10" s="1"/>
  <c r="G67" i="10"/>
  <c r="I67" i="10" s="1"/>
  <c r="G65" i="10"/>
  <c r="I65" i="10" s="1"/>
  <c r="G75" i="10"/>
  <c r="I75" i="10" s="1"/>
  <c r="G81" i="10"/>
  <c r="I81" i="10" s="1"/>
  <c r="G73" i="10"/>
  <c r="I73" i="10" s="1"/>
  <c r="G72" i="10"/>
  <c r="I72" i="10" s="1"/>
  <c r="G57" i="10"/>
  <c r="I57" i="10" s="1"/>
  <c r="G85" i="10"/>
  <c r="I85" i="10" s="1"/>
  <c r="G87" i="10"/>
  <c r="I87" i="10" s="1"/>
  <c r="G70" i="10"/>
  <c r="I70" i="10" s="1"/>
  <c r="G55" i="10"/>
  <c r="I55" i="10" s="1"/>
  <c r="G71" i="10"/>
  <c r="I71" i="10" s="1"/>
  <c r="I53" i="10" l="1"/>
  <c r="G90" i="10"/>
  <c r="I90" i="10" l="1"/>
  <c r="D52" i="12" s="1"/>
  <c r="K53" i="10" a="1"/>
  <c r="K70" i="10" l="1"/>
  <c r="S70" i="10" s="1"/>
  <c r="K73" i="10"/>
  <c r="S73" i="10" s="1"/>
  <c r="K76" i="10"/>
  <c r="S76" i="10" s="1"/>
  <c r="K67" i="10"/>
  <c r="S67" i="10" s="1"/>
  <c r="K57" i="10"/>
  <c r="S57" i="10" s="1"/>
  <c r="K63" i="10"/>
  <c r="S63" i="10" s="1"/>
  <c r="K68" i="10"/>
  <c r="S68" i="10" s="1"/>
  <c r="K72" i="10"/>
  <c r="S72" i="10" s="1"/>
  <c r="K62" i="10"/>
  <c r="S62" i="10" s="1"/>
  <c r="K71" i="10"/>
  <c r="S71" i="10" s="1"/>
  <c r="K84" i="10"/>
  <c r="S84" i="10" s="1"/>
  <c r="K56" i="10"/>
  <c r="S56" i="10" s="1"/>
  <c r="K65" i="10"/>
  <c r="S65" i="10" s="1"/>
  <c r="K79" i="10"/>
  <c r="S79" i="10" s="1"/>
  <c r="K53" i="10"/>
  <c r="S53" i="10" s="1"/>
  <c r="K89" i="10"/>
  <c r="S89" i="10" s="1"/>
  <c r="K82" i="10"/>
  <c r="S82" i="10" s="1"/>
  <c r="K58" i="10"/>
  <c r="S58" i="10" s="1"/>
  <c r="K60" i="10"/>
  <c r="S60" i="10" s="1"/>
  <c r="K77" i="10"/>
  <c r="S77" i="10" s="1"/>
  <c r="K78" i="10"/>
  <c r="S78" i="10" s="1"/>
  <c r="K74" i="10"/>
  <c r="S74" i="10" s="1"/>
  <c r="K69" i="10"/>
  <c r="S69" i="10" s="1"/>
  <c r="K83" i="10"/>
  <c r="S83" i="10" s="1"/>
  <c r="K75" i="10"/>
  <c r="S75" i="10" s="1"/>
  <c r="K86" i="10"/>
  <c r="S86" i="10" s="1"/>
  <c r="K64" i="10"/>
  <c r="S64" i="10" s="1"/>
  <c r="K54" i="10"/>
  <c r="S54" i="10" s="1"/>
  <c r="K87" i="10"/>
  <c r="S87" i="10" s="1"/>
  <c r="K61" i="10"/>
  <c r="S61" i="10" s="1"/>
  <c r="K80" i="10"/>
  <c r="S80" i="10" s="1"/>
  <c r="K66" i="10"/>
  <c r="S66" i="10" s="1"/>
  <c r="K55" i="10"/>
  <c r="S55" i="10" s="1"/>
  <c r="K85" i="10"/>
  <c r="S85" i="10" s="1"/>
  <c r="K88" i="10"/>
  <c r="S88" i="10" s="1"/>
  <c r="K81" i="10"/>
  <c r="S81" i="10" s="1"/>
  <c r="K59" i="10"/>
  <c r="S59" i="10" s="1"/>
  <c r="X85" i="10" l="1"/>
  <c r="R39" i="9" s="1"/>
  <c r="Q85" i="10"/>
  <c r="L39" i="9"/>
  <c r="O39" i="9" s="1"/>
  <c r="O85" i="10"/>
  <c r="U85" i="10"/>
  <c r="X61" i="10"/>
  <c r="R15" i="9" s="1"/>
  <c r="Q61" i="10"/>
  <c r="L15" i="9"/>
  <c r="O15" i="9" s="1"/>
  <c r="O61" i="10"/>
  <c r="U61" i="10"/>
  <c r="L40" i="9"/>
  <c r="O40" i="9" s="1"/>
  <c r="O86" i="10"/>
  <c r="Q86" i="10"/>
  <c r="X86" i="10"/>
  <c r="R40" i="9" s="1"/>
  <c r="U86" i="10"/>
  <c r="L28" i="9"/>
  <c r="O28" i="9" s="1"/>
  <c r="Q74" i="10"/>
  <c r="X74" i="10"/>
  <c r="R28" i="9" s="1"/>
  <c r="O74" i="10"/>
  <c r="U74" i="10"/>
  <c r="L12" i="9"/>
  <c r="O12" i="9" s="1"/>
  <c r="X58" i="10"/>
  <c r="R12" i="9" s="1"/>
  <c r="Q58" i="10"/>
  <c r="O58" i="10"/>
  <c r="U58" i="10"/>
  <c r="X79" i="10"/>
  <c r="R33" i="9" s="1"/>
  <c r="L33" i="9"/>
  <c r="O33" i="9" s="1"/>
  <c r="Q79" i="10"/>
  <c r="O79" i="10"/>
  <c r="U79" i="10"/>
  <c r="L25" i="9"/>
  <c r="O25" i="9" s="1"/>
  <c r="Q71" i="10"/>
  <c r="X71" i="10"/>
  <c r="R25" i="9" s="1"/>
  <c r="O71" i="10"/>
  <c r="U71" i="10"/>
  <c r="L17" i="9"/>
  <c r="O17" i="9" s="1"/>
  <c r="X63" i="10"/>
  <c r="R17" i="9" s="1"/>
  <c r="Q63" i="10"/>
  <c r="O63" i="10"/>
  <c r="U63" i="10"/>
  <c r="L27" i="9"/>
  <c r="O27" i="9" s="1"/>
  <c r="Q73" i="10"/>
  <c r="X73" i="10"/>
  <c r="R27" i="9" s="1"/>
  <c r="O73" i="10"/>
  <c r="U73" i="10"/>
  <c r="X59" i="10"/>
  <c r="R13" i="9" s="1"/>
  <c r="L13" i="9"/>
  <c r="O13" i="9" s="1"/>
  <c r="Q59" i="10"/>
  <c r="O59" i="10"/>
  <c r="U59" i="10"/>
  <c r="X55" i="10"/>
  <c r="R9" i="9" s="1"/>
  <c r="L9" i="9"/>
  <c r="O9" i="9" s="1"/>
  <c r="Q55" i="10"/>
  <c r="O55" i="10"/>
  <c r="U55" i="10"/>
  <c r="X87" i="10"/>
  <c r="R41" i="9" s="1"/>
  <c r="L41" i="9"/>
  <c r="O41" i="9" s="1"/>
  <c r="Q87" i="10"/>
  <c r="O87" i="10"/>
  <c r="U87" i="10"/>
  <c r="L29" i="9"/>
  <c r="O29" i="9" s="1"/>
  <c r="X75" i="10"/>
  <c r="R29" i="9" s="1"/>
  <c r="Q75" i="10"/>
  <c r="O75" i="10"/>
  <c r="U75" i="10"/>
  <c r="L32" i="9"/>
  <c r="O32" i="9" s="1"/>
  <c r="X78" i="10"/>
  <c r="R32" i="9" s="1"/>
  <c r="Q78" i="10"/>
  <c r="O78" i="10"/>
  <c r="U78" i="10"/>
  <c r="X82" i="10"/>
  <c r="R36" i="9" s="1"/>
  <c r="L36" i="9"/>
  <c r="O36" i="9" s="1"/>
  <c r="Q82" i="10"/>
  <c r="O82" i="10"/>
  <c r="U82" i="10"/>
  <c r="X65" i="10"/>
  <c r="R19" i="9" s="1"/>
  <c r="L19" i="9"/>
  <c r="O19" i="9" s="1"/>
  <c r="Q65" i="10"/>
  <c r="O65" i="10"/>
  <c r="U65" i="10"/>
  <c r="X62" i="10"/>
  <c r="R16" i="9" s="1"/>
  <c r="O62" i="10"/>
  <c r="L16" i="9"/>
  <c r="O16" i="9" s="1"/>
  <c r="Q62" i="10"/>
  <c r="U62" i="10"/>
  <c r="L11" i="9"/>
  <c r="O11" i="9" s="1"/>
  <c r="X57" i="10"/>
  <c r="R11" i="9" s="1"/>
  <c r="Q57" i="10"/>
  <c r="O57" i="10"/>
  <c r="U57" i="10"/>
  <c r="L24" i="9"/>
  <c r="O24" i="9" s="1"/>
  <c r="X70" i="10"/>
  <c r="R24" i="9" s="1"/>
  <c r="Q70" i="10"/>
  <c r="O70" i="10"/>
  <c r="U70" i="10"/>
  <c r="Q81" i="10"/>
  <c r="X81" i="10"/>
  <c r="R35" i="9" s="1"/>
  <c r="O81" i="10"/>
  <c r="L35" i="9"/>
  <c r="O35" i="9" s="1"/>
  <c r="U81" i="10"/>
  <c r="X66" i="10"/>
  <c r="R20" i="9" s="1"/>
  <c r="O66" i="10"/>
  <c r="L20" i="9"/>
  <c r="O20" i="9" s="1"/>
  <c r="Q66" i="10"/>
  <c r="U66" i="10"/>
  <c r="X54" i="10"/>
  <c r="R8" i="9" s="1"/>
  <c r="Q54" i="10"/>
  <c r="L8" i="9"/>
  <c r="O8" i="9" s="1"/>
  <c r="O54" i="10"/>
  <c r="U54" i="10"/>
  <c r="L37" i="9"/>
  <c r="O37" i="9" s="1"/>
  <c r="Q83" i="10"/>
  <c r="O83" i="10"/>
  <c r="X83" i="10"/>
  <c r="R37" i="9" s="1"/>
  <c r="U83" i="10"/>
  <c r="X77" i="10"/>
  <c r="R31" i="9" s="1"/>
  <c r="L31" i="9"/>
  <c r="O31" i="9" s="1"/>
  <c r="Q77" i="10"/>
  <c r="O77" i="10"/>
  <c r="U77" i="10"/>
  <c r="X89" i="10"/>
  <c r="R43" i="9" s="1"/>
  <c r="O89" i="10"/>
  <c r="L43" i="9"/>
  <c r="O43" i="9" s="1"/>
  <c r="Q89" i="10"/>
  <c r="U89" i="10"/>
  <c r="L10" i="9"/>
  <c r="O10" i="9" s="1"/>
  <c r="X56" i="10"/>
  <c r="R10" i="9" s="1"/>
  <c r="O56" i="10"/>
  <c r="Q56" i="10"/>
  <c r="U56" i="10"/>
  <c r="X72" i="10"/>
  <c r="R26" i="9" s="1"/>
  <c r="L26" i="9"/>
  <c r="O26" i="9" s="1"/>
  <c r="Q72" i="10"/>
  <c r="O72" i="10"/>
  <c r="U72" i="10"/>
  <c r="L21" i="9"/>
  <c r="O21" i="9" s="1"/>
  <c r="X67" i="10"/>
  <c r="R21" i="9" s="1"/>
  <c r="O67" i="10"/>
  <c r="Q67" i="10"/>
  <c r="U67" i="10"/>
  <c r="L42" i="9"/>
  <c r="O42" i="9" s="1"/>
  <c r="X88" i="10"/>
  <c r="R42" i="9" s="1"/>
  <c r="Q88" i="10"/>
  <c r="O88" i="10"/>
  <c r="U88" i="10"/>
  <c r="L34" i="9"/>
  <c r="O34" i="9" s="1"/>
  <c r="X80" i="10"/>
  <c r="R34" i="9" s="1"/>
  <c r="Q80" i="10"/>
  <c r="O80" i="10"/>
  <c r="U80" i="10"/>
  <c r="X64" i="10"/>
  <c r="R18" i="9" s="1"/>
  <c r="L18" i="9"/>
  <c r="O18" i="9" s="1"/>
  <c r="Q64" i="10"/>
  <c r="O64" i="10"/>
  <c r="U64" i="10"/>
  <c r="L23" i="9"/>
  <c r="O23" i="9" s="1"/>
  <c r="X69" i="10"/>
  <c r="R23" i="9" s="1"/>
  <c r="Q69" i="10"/>
  <c r="O69" i="10"/>
  <c r="U69" i="10"/>
  <c r="X60" i="10"/>
  <c r="R14" i="9" s="1"/>
  <c r="L14" i="9"/>
  <c r="O14" i="9" s="1"/>
  <c r="Q60" i="10"/>
  <c r="O60" i="10"/>
  <c r="U60" i="10"/>
  <c r="K90" i="10"/>
  <c r="L7" i="9"/>
  <c r="O53" i="10"/>
  <c r="Q53" i="10"/>
  <c r="U53" i="10"/>
  <c r="L38" i="9"/>
  <c r="O38" i="9" s="1"/>
  <c r="Q84" i="10"/>
  <c r="X84" i="10"/>
  <c r="R38" i="9" s="1"/>
  <c r="O84" i="10"/>
  <c r="U84" i="10"/>
  <c r="L22" i="9"/>
  <c r="O22" i="9" s="1"/>
  <c r="X68" i="10"/>
  <c r="R22" i="9" s="1"/>
  <c r="Q68" i="10"/>
  <c r="O68" i="10"/>
  <c r="U68" i="10"/>
  <c r="X76" i="10"/>
  <c r="R30" i="9" s="1"/>
  <c r="L30" i="9"/>
  <c r="O30" i="9" s="1"/>
  <c r="O76" i="10"/>
  <c r="Q76" i="10"/>
  <c r="U76" i="10"/>
  <c r="N23" i="9" l="1"/>
  <c r="Q23" i="9" s="1"/>
  <c r="W69" i="10"/>
  <c r="M18" i="9"/>
  <c r="P18" i="9" s="1"/>
  <c r="V64" i="10"/>
  <c r="M21" i="9"/>
  <c r="P21" i="9" s="1"/>
  <c r="V67" i="10"/>
  <c r="M26" i="9"/>
  <c r="P26" i="9" s="1"/>
  <c r="V72" i="10"/>
  <c r="M43" i="9"/>
  <c r="P43" i="9" s="1"/>
  <c r="V89" i="10"/>
  <c r="N31" i="9"/>
  <c r="Q31" i="9" s="1"/>
  <c r="W77" i="10"/>
  <c r="M35" i="9"/>
  <c r="P35" i="9" s="1"/>
  <c r="V81" i="10"/>
  <c r="M24" i="9"/>
  <c r="P24" i="9" s="1"/>
  <c r="V70" i="10"/>
  <c r="M16" i="9"/>
  <c r="P16" i="9" s="1"/>
  <c r="V62" i="10"/>
  <c r="M36" i="9"/>
  <c r="P36" i="9" s="1"/>
  <c r="V82" i="10"/>
  <c r="N27" i="9"/>
  <c r="Q27" i="9" s="1"/>
  <c r="W73" i="10"/>
  <c r="M25" i="9"/>
  <c r="P25" i="9" s="1"/>
  <c r="V71" i="10"/>
  <c r="N39" i="9"/>
  <c r="Q39" i="9" s="1"/>
  <c r="W85" i="10"/>
  <c r="N30" i="9"/>
  <c r="Q30" i="9" s="1"/>
  <c r="W76" i="10"/>
  <c r="N38" i="9"/>
  <c r="Q38" i="9" s="1"/>
  <c r="W84" i="10"/>
  <c r="Q90" i="10"/>
  <c r="N7" i="9"/>
  <c r="W53" i="10"/>
  <c r="N18" i="9"/>
  <c r="Q18" i="9" s="1"/>
  <c r="W64" i="10"/>
  <c r="M34" i="9"/>
  <c r="P34" i="9" s="1"/>
  <c r="V80" i="10"/>
  <c r="N26" i="9"/>
  <c r="Q26" i="9" s="1"/>
  <c r="W72" i="10"/>
  <c r="N10" i="9"/>
  <c r="Q10" i="9" s="1"/>
  <c r="W56" i="10"/>
  <c r="M37" i="9"/>
  <c r="P37" i="9" s="1"/>
  <c r="V83" i="10"/>
  <c r="M30" i="9"/>
  <c r="P30" i="9" s="1"/>
  <c r="V76" i="10"/>
  <c r="M22" i="9"/>
  <c r="P22" i="9" s="1"/>
  <c r="V68" i="10"/>
  <c r="O90" i="10"/>
  <c r="M7" i="9"/>
  <c r="V53" i="10"/>
  <c r="M14" i="9"/>
  <c r="P14" i="9" s="1"/>
  <c r="V60" i="10"/>
  <c r="N34" i="9"/>
  <c r="Q34" i="9" s="1"/>
  <c r="W80" i="10"/>
  <c r="M42" i="9"/>
  <c r="P42" i="9" s="1"/>
  <c r="V88" i="10"/>
  <c r="M10" i="9"/>
  <c r="P10" i="9" s="1"/>
  <c r="V56" i="10"/>
  <c r="N43" i="9"/>
  <c r="Q43" i="9" s="1"/>
  <c r="W89" i="10"/>
  <c r="N37" i="9"/>
  <c r="Q37" i="9" s="1"/>
  <c r="W83" i="10"/>
  <c r="N20" i="9"/>
  <c r="Q20" i="9" s="1"/>
  <c r="W66" i="10"/>
  <c r="N35" i="9"/>
  <c r="Q35" i="9" s="1"/>
  <c r="W81" i="10"/>
  <c r="N11" i="9"/>
  <c r="Q11" i="9" s="1"/>
  <c r="W57" i="10"/>
  <c r="N16" i="9"/>
  <c r="Q16" i="9" s="1"/>
  <c r="W62" i="10"/>
  <c r="N32" i="9"/>
  <c r="Q32" i="9" s="1"/>
  <c r="W78" i="10"/>
  <c r="M29" i="9"/>
  <c r="P29" i="9" s="1"/>
  <c r="V75" i="10"/>
  <c r="N13" i="9"/>
  <c r="Q13" i="9" s="1"/>
  <c r="W59" i="10"/>
  <c r="M27" i="9"/>
  <c r="P27" i="9" s="1"/>
  <c r="V73" i="10"/>
  <c r="N25" i="9"/>
  <c r="Q25" i="9" s="1"/>
  <c r="W71" i="10"/>
  <c r="N33" i="9"/>
  <c r="Q33" i="9" s="1"/>
  <c r="W79" i="10"/>
  <c r="M12" i="9"/>
  <c r="P12" i="9" s="1"/>
  <c r="V58" i="10"/>
  <c r="M40" i="9"/>
  <c r="P40" i="9" s="1"/>
  <c r="V86" i="10"/>
  <c r="M39" i="9"/>
  <c r="P39" i="9" s="1"/>
  <c r="V85" i="10"/>
  <c r="N22" i="9"/>
  <c r="Q22" i="9" s="1"/>
  <c r="W68" i="10"/>
  <c r="M38" i="9"/>
  <c r="P38" i="9" s="1"/>
  <c r="V84" i="10"/>
  <c r="U90" i="10"/>
  <c r="L44" i="9"/>
  <c r="E33" i="13" s="1"/>
  <c r="G57" i="12" s="1"/>
  <c r="O7" i="9"/>
  <c r="O44" i="9" s="1"/>
  <c r="F33" i="13" s="1"/>
  <c r="G33" i="13" s="1"/>
  <c r="N14" i="9"/>
  <c r="Q14" i="9" s="1"/>
  <c r="W60" i="10"/>
  <c r="M23" i="9"/>
  <c r="P23" i="9" s="1"/>
  <c r="V69" i="10"/>
  <c r="N42" i="9"/>
  <c r="Q42" i="9" s="1"/>
  <c r="W88" i="10"/>
  <c r="N21" i="9"/>
  <c r="Q21" i="9" s="1"/>
  <c r="W67" i="10"/>
  <c r="M31" i="9"/>
  <c r="P31" i="9" s="1"/>
  <c r="V77" i="10"/>
  <c r="N8" i="9"/>
  <c r="Q8" i="9" s="1"/>
  <c r="W54" i="10"/>
  <c r="M19" i="9"/>
  <c r="P19" i="9" s="1"/>
  <c r="V65" i="10"/>
  <c r="N29" i="9"/>
  <c r="Q29" i="9" s="1"/>
  <c r="W75" i="10"/>
  <c r="M41" i="9"/>
  <c r="P41" i="9" s="1"/>
  <c r="V87" i="10"/>
  <c r="M17" i="9"/>
  <c r="P17" i="9" s="1"/>
  <c r="V63" i="10"/>
  <c r="N12" i="9"/>
  <c r="Q12" i="9" s="1"/>
  <c r="W58" i="10"/>
  <c r="M28" i="9"/>
  <c r="P28" i="9" s="1"/>
  <c r="V74" i="10"/>
  <c r="N15" i="9"/>
  <c r="Q15" i="9" s="1"/>
  <c r="W61" i="10"/>
  <c r="S90" i="10"/>
  <c r="E36" i="13" s="1"/>
  <c r="AL56" i="12" s="1"/>
  <c r="X53" i="10"/>
  <c r="M20" i="9"/>
  <c r="P20" i="9" s="1"/>
  <c r="V66" i="10"/>
  <c r="N19" i="9"/>
  <c r="Q19" i="9" s="1"/>
  <c r="W65" i="10"/>
  <c r="N41" i="9"/>
  <c r="Q41" i="9" s="1"/>
  <c r="W87" i="10"/>
  <c r="M9" i="9"/>
  <c r="P9" i="9" s="1"/>
  <c r="V55" i="10"/>
  <c r="N17" i="9"/>
  <c r="Q17" i="9" s="1"/>
  <c r="W63" i="10"/>
  <c r="M8" i="9"/>
  <c r="P8" i="9" s="1"/>
  <c r="V54" i="10"/>
  <c r="N24" i="9"/>
  <c r="Q24" i="9" s="1"/>
  <c r="W70" i="10"/>
  <c r="M11" i="9"/>
  <c r="P11" i="9" s="1"/>
  <c r="V57" i="10"/>
  <c r="N36" i="9"/>
  <c r="Q36" i="9" s="1"/>
  <c r="W82" i="10"/>
  <c r="M32" i="9"/>
  <c r="P32" i="9" s="1"/>
  <c r="V78" i="10"/>
  <c r="N9" i="9"/>
  <c r="Q9" i="9" s="1"/>
  <c r="W55" i="10"/>
  <c r="M13" i="9"/>
  <c r="P13" i="9" s="1"/>
  <c r="V59" i="10"/>
  <c r="M33" i="9"/>
  <c r="P33" i="9" s="1"/>
  <c r="V79" i="10"/>
  <c r="N28" i="9"/>
  <c r="Q28" i="9" s="1"/>
  <c r="W74" i="10"/>
  <c r="N40" i="9"/>
  <c r="Q40" i="9" s="1"/>
  <c r="W86" i="10"/>
  <c r="M15" i="9"/>
  <c r="P15" i="9" s="1"/>
  <c r="V61" i="10"/>
  <c r="M44" i="9" l="1"/>
  <c r="E34" i="13" s="1"/>
  <c r="L62" i="12" s="1"/>
  <c r="P7" i="9"/>
  <c r="P44" i="9" s="1"/>
  <c r="F34" i="13" s="1"/>
  <c r="N44" i="9"/>
  <c r="E35" i="13" s="1"/>
  <c r="L63" i="12" s="1"/>
  <c r="Q7" i="9"/>
  <c r="Q44" i="9" s="1"/>
  <c r="F35" i="13" s="1"/>
  <c r="X90" i="10"/>
  <c r="F36" i="13" s="1"/>
  <c r="R7" i="9"/>
  <c r="R44" i="9" s="1"/>
  <c r="V90" i="10"/>
  <c r="W9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nb3</author>
  </authors>
  <commentList>
    <comment ref="K4" authorId="0" shapeId="0" xr:uid="{00000000-0006-0000-0600-000001000000}">
      <text>
        <r>
          <rPr>
            <sz val="9"/>
            <color indexed="81"/>
            <rFont val="ＭＳ Ｐゴシック"/>
            <family val="3"/>
            <charset val="128"/>
          </rPr>
          <t>自給率</t>
        </r>
        <r>
          <rPr>
            <sz val="9"/>
            <color indexed="81"/>
            <rFont val="ＭＳ Ｐ明朝"/>
            <family val="1"/>
            <charset val="128"/>
          </rPr>
          <t>(1-M)</t>
        </r>
        <r>
          <rPr>
            <sz val="9"/>
            <color indexed="81"/>
            <rFont val="ＭＳ Ｐゴシック"/>
            <family val="3"/>
            <charset val="128"/>
          </rPr>
          <t>×需要増加額
＝県内需要</t>
        </r>
        <r>
          <rPr>
            <sz val="9"/>
            <color indexed="81"/>
            <rFont val="ＭＳ Ｐ明朝"/>
            <family val="1"/>
            <charset val="128"/>
          </rPr>
          <t>F1</t>
        </r>
      </text>
    </comment>
  </commentList>
</comments>
</file>

<file path=xl/sharedStrings.xml><?xml version="1.0" encoding="utf-8"?>
<sst xmlns="http://schemas.openxmlformats.org/spreadsheetml/2006/main" count="1532" uniqueCount="740">
  <si>
    <t>建設　　　　　　　　</t>
  </si>
  <si>
    <t>商業　　　　　　　　</t>
  </si>
  <si>
    <t>不動産　　　　　　　</t>
  </si>
  <si>
    <t>公務　　　　　　　　</t>
  </si>
  <si>
    <t>01</t>
    <phoneticPr fontId="4"/>
  </si>
  <si>
    <t>02</t>
    <phoneticPr fontId="4"/>
  </si>
  <si>
    <t>03</t>
    <phoneticPr fontId="4"/>
  </si>
  <si>
    <t>04</t>
    <phoneticPr fontId="4"/>
  </si>
  <si>
    <t>05</t>
    <phoneticPr fontId="4"/>
  </si>
  <si>
    <t>06</t>
    <phoneticPr fontId="4"/>
  </si>
  <si>
    <t>07</t>
    <phoneticPr fontId="4"/>
  </si>
  <si>
    <t>08</t>
    <phoneticPr fontId="4"/>
  </si>
  <si>
    <t>09</t>
    <phoneticPr fontId="4"/>
  </si>
  <si>
    <t>列和</t>
    <rPh sb="0" eb="1">
      <t>レツ</t>
    </rPh>
    <rPh sb="1" eb="2">
      <t>ワ</t>
    </rPh>
    <phoneticPr fontId="5"/>
  </si>
  <si>
    <t>影響力係数</t>
    <rPh sb="0" eb="3">
      <t>エイキョウリョク</t>
    </rPh>
    <rPh sb="3" eb="5">
      <t>ケイスウ</t>
    </rPh>
    <phoneticPr fontId="1"/>
  </si>
  <si>
    <t>行和</t>
    <rPh sb="0" eb="1">
      <t>ギョウ</t>
    </rPh>
    <rPh sb="1" eb="2">
      <t>ワ</t>
    </rPh>
    <phoneticPr fontId="5"/>
  </si>
  <si>
    <t>感応度係数</t>
    <rPh sb="0" eb="3">
      <t>カンノウド</t>
    </rPh>
    <rPh sb="3" eb="5">
      <t>ケイスウ</t>
    </rPh>
    <phoneticPr fontId="5"/>
  </si>
  <si>
    <t>投入係数表</t>
    <rPh sb="0" eb="2">
      <t>トウニュウ</t>
    </rPh>
    <rPh sb="2" eb="5">
      <t>ケイスウヒョウ</t>
    </rPh>
    <phoneticPr fontId="4"/>
  </si>
  <si>
    <t>01</t>
    <phoneticPr fontId="5"/>
  </si>
  <si>
    <t>02</t>
  </si>
  <si>
    <t>03</t>
  </si>
  <si>
    <t>04</t>
  </si>
  <si>
    <t>05</t>
  </si>
  <si>
    <t>06</t>
  </si>
  <si>
    <t>07</t>
  </si>
  <si>
    <t>08</t>
  </si>
  <si>
    <t>09</t>
  </si>
  <si>
    <t>10</t>
  </si>
  <si>
    <t>11</t>
  </si>
  <si>
    <t>12</t>
  </si>
  <si>
    <t>13</t>
  </si>
  <si>
    <t>14</t>
  </si>
  <si>
    <t>15</t>
  </si>
  <si>
    <t>16</t>
  </si>
  <si>
    <t>17</t>
  </si>
  <si>
    <t>18</t>
  </si>
  <si>
    <t>19</t>
  </si>
  <si>
    <t>20</t>
  </si>
  <si>
    <t>21</t>
  </si>
  <si>
    <t>22</t>
  </si>
  <si>
    <t>◆ 部門別分析結果　</t>
    <rPh sb="2" eb="5">
      <t>ブモンベツ</t>
    </rPh>
    <rPh sb="5" eb="7">
      <t>ブンセキ</t>
    </rPh>
    <rPh sb="7" eb="9">
      <t>ケッカ</t>
    </rPh>
    <phoneticPr fontId="22"/>
  </si>
  <si>
    <t xml:space="preserve"> ａ 直接効果　</t>
    <rPh sb="3" eb="5">
      <t>チョクセツ</t>
    </rPh>
    <rPh sb="5" eb="7">
      <t>コウカ</t>
    </rPh>
    <phoneticPr fontId="22"/>
  </si>
  <si>
    <t xml:space="preserve"> ｂ 第１次波及効果　</t>
    <rPh sb="3" eb="4">
      <t>ダイ</t>
    </rPh>
    <rPh sb="5" eb="6">
      <t>ジ</t>
    </rPh>
    <rPh sb="6" eb="8">
      <t>ハキュウ</t>
    </rPh>
    <rPh sb="8" eb="10">
      <t>コウカ</t>
    </rPh>
    <phoneticPr fontId="22"/>
  </si>
  <si>
    <t xml:space="preserve"> ｃ 第２次波及効果　</t>
    <rPh sb="3" eb="4">
      <t>ダイ</t>
    </rPh>
    <rPh sb="5" eb="6">
      <t>ジ</t>
    </rPh>
    <rPh sb="6" eb="8">
      <t>ハキュウ</t>
    </rPh>
    <rPh sb="8" eb="10">
      <t>コウカ</t>
    </rPh>
    <phoneticPr fontId="22"/>
  </si>
  <si>
    <t xml:space="preserve"> 総合効果(ａ+ｂ+ｃ)　</t>
    <rPh sb="1" eb="3">
      <t>ソウゴウ</t>
    </rPh>
    <rPh sb="3" eb="5">
      <t>コウカ</t>
    </rPh>
    <phoneticPr fontId="22"/>
  </si>
  <si>
    <t xml:space="preserve"> 粗付加価値額</t>
    <rPh sb="1" eb="2">
      <t>ソ</t>
    </rPh>
    <rPh sb="2" eb="4">
      <t>フカ</t>
    </rPh>
    <rPh sb="4" eb="6">
      <t>カチ</t>
    </rPh>
    <rPh sb="6" eb="7">
      <t>ガク</t>
    </rPh>
    <phoneticPr fontId="22"/>
  </si>
  <si>
    <t>就業</t>
    <rPh sb="0" eb="2">
      <t>シュウギョウ</t>
    </rPh>
    <phoneticPr fontId="22"/>
  </si>
  <si>
    <t>雇用者</t>
    <rPh sb="0" eb="3">
      <t>コヨウシャ</t>
    </rPh>
    <phoneticPr fontId="22"/>
  </si>
  <si>
    <t>誘発数</t>
    <rPh sb="0" eb="2">
      <t>ユウハツ</t>
    </rPh>
    <rPh sb="2" eb="3">
      <t>スウ</t>
    </rPh>
    <phoneticPr fontId="22"/>
  </si>
  <si>
    <t>所　得</t>
    <phoneticPr fontId="22"/>
  </si>
  <si>
    <t>計</t>
    <rPh sb="0" eb="1">
      <t>ケイ</t>
    </rPh>
    <phoneticPr fontId="22"/>
  </si>
  <si>
    <t>（注）四捨五入の関係で内訳は必ずしも合計と一致しない。</t>
    <rPh sb="1" eb="2">
      <t>チュウ</t>
    </rPh>
    <rPh sb="3" eb="7">
      <t>シシャゴニュウ</t>
    </rPh>
    <rPh sb="8" eb="10">
      <t>カンケイ</t>
    </rPh>
    <rPh sb="11" eb="13">
      <t>ウチワケ</t>
    </rPh>
    <rPh sb="14" eb="15">
      <t>カナラ</t>
    </rPh>
    <rPh sb="18" eb="20">
      <t>ゴウケイ</t>
    </rPh>
    <rPh sb="21" eb="23">
      <t>イッチ</t>
    </rPh>
    <phoneticPr fontId="4"/>
  </si>
  <si>
    <t xml:space="preserve"> </t>
    <phoneticPr fontId="4"/>
  </si>
  <si>
    <t>直接効果</t>
    <rPh sb="0" eb="2">
      <t>チョクセツ</t>
    </rPh>
    <rPh sb="2" eb="4">
      <t>コウカ</t>
    </rPh>
    <phoneticPr fontId="4"/>
  </si>
  <si>
    <t>第１次波及効果</t>
    <rPh sb="0" eb="1">
      <t>ダイ</t>
    </rPh>
    <rPh sb="2" eb="3">
      <t>ツギ</t>
    </rPh>
    <rPh sb="3" eb="5">
      <t>ハキュウ</t>
    </rPh>
    <rPh sb="5" eb="7">
      <t>コウカ</t>
    </rPh>
    <phoneticPr fontId="4"/>
  </si>
  <si>
    <t>県内最終需要</t>
    <rPh sb="0" eb="2">
      <t>ケンナイ</t>
    </rPh>
    <rPh sb="2" eb="4">
      <t>サイシュウ</t>
    </rPh>
    <rPh sb="4" eb="6">
      <t>ジュヨウ</t>
    </rPh>
    <phoneticPr fontId="4"/>
  </si>
  <si>
    <t>粗付加</t>
    <rPh sb="0" eb="1">
      <t>ソ</t>
    </rPh>
    <rPh sb="1" eb="3">
      <t>フカ</t>
    </rPh>
    <phoneticPr fontId="4"/>
  </si>
  <si>
    <t>雇用者</t>
    <rPh sb="0" eb="3">
      <t>コヨウシャ</t>
    </rPh>
    <phoneticPr fontId="4"/>
  </si>
  <si>
    <t>　</t>
    <phoneticPr fontId="4"/>
  </si>
  <si>
    <t>就　業</t>
    <rPh sb="0" eb="3">
      <t>シュウギョウ</t>
    </rPh>
    <phoneticPr fontId="4"/>
  </si>
  <si>
    <t>県内生産</t>
    <rPh sb="0" eb="2">
      <t>ケンナイ</t>
    </rPh>
    <rPh sb="2" eb="4">
      <t>セイサン</t>
    </rPh>
    <phoneticPr fontId="4"/>
  </si>
  <si>
    <t>就  業</t>
    <rPh sb="0" eb="4">
      <t>シュウギョウ</t>
    </rPh>
    <phoneticPr fontId="4"/>
  </si>
  <si>
    <t>増加額</t>
    <rPh sb="0" eb="3">
      <t>ゾウカガク</t>
    </rPh>
    <phoneticPr fontId="4"/>
  </si>
  <si>
    <t>当該部門の</t>
    <rPh sb="0" eb="2">
      <t>トウガイ</t>
    </rPh>
    <rPh sb="2" eb="4">
      <t>ブモン</t>
    </rPh>
    <phoneticPr fontId="4"/>
  </si>
  <si>
    <t>原材料</t>
    <rPh sb="0" eb="3">
      <t>ゲンザイリョウ</t>
    </rPh>
    <phoneticPr fontId="4"/>
  </si>
  <si>
    <t>原材料の</t>
    <rPh sb="0" eb="3">
      <t>ゲンザイリョウ</t>
    </rPh>
    <phoneticPr fontId="4"/>
  </si>
  <si>
    <t>逆行列係数</t>
    <rPh sb="0" eb="3">
      <t>ギャクギョウレツ</t>
    </rPh>
    <rPh sb="3" eb="5">
      <t>ケイスウ</t>
    </rPh>
    <phoneticPr fontId="4"/>
  </si>
  <si>
    <t>(直接効果)</t>
    <rPh sb="1" eb="3">
      <t>チョクセツ</t>
    </rPh>
    <rPh sb="3" eb="5">
      <t>コウカ</t>
    </rPh>
    <phoneticPr fontId="4"/>
  </si>
  <si>
    <t>投入係数</t>
    <rPh sb="0" eb="2">
      <t>トウニュウ</t>
    </rPh>
    <rPh sb="2" eb="4">
      <t>ケイスウ</t>
    </rPh>
    <phoneticPr fontId="4"/>
  </si>
  <si>
    <t>投入額</t>
    <rPh sb="0" eb="2">
      <t>トウニュウ</t>
    </rPh>
    <rPh sb="2" eb="3">
      <t>ガク</t>
    </rPh>
    <phoneticPr fontId="4"/>
  </si>
  <si>
    <t>価値率</t>
    <rPh sb="0" eb="2">
      <t>カチ</t>
    </rPh>
    <rPh sb="2" eb="3">
      <t>リツ</t>
    </rPh>
    <phoneticPr fontId="4"/>
  </si>
  <si>
    <t>価値額</t>
    <rPh sb="0" eb="2">
      <t>カチ</t>
    </rPh>
    <rPh sb="2" eb="3">
      <t>ガク</t>
    </rPh>
    <phoneticPr fontId="4"/>
  </si>
  <si>
    <t>所得率</t>
    <rPh sb="0" eb="3">
      <t>ショトクリツ</t>
    </rPh>
    <phoneticPr fontId="4"/>
  </si>
  <si>
    <t>所得額</t>
    <rPh sb="0" eb="3">
      <t>ショトクガク</t>
    </rPh>
    <phoneticPr fontId="4"/>
  </si>
  <si>
    <t>就業係数</t>
    <rPh sb="0" eb="2">
      <t>シュウギョウシャ</t>
    </rPh>
    <rPh sb="2" eb="4">
      <t>ケイスウ</t>
    </rPh>
    <phoneticPr fontId="4"/>
  </si>
  <si>
    <t>誘発数</t>
    <rPh sb="0" eb="2">
      <t>ユウハツ</t>
    </rPh>
    <rPh sb="2" eb="3">
      <t>スウ</t>
    </rPh>
    <phoneticPr fontId="4"/>
  </si>
  <si>
    <t>県内自給率</t>
    <rPh sb="0" eb="2">
      <t>ケンナイ</t>
    </rPh>
    <rPh sb="2" eb="5">
      <t>ジキュウリツ</t>
    </rPh>
    <phoneticPr fontId="4"/>
  </si>
  <si>
    <t>県内需要額</t>
    <rPh sb="0" eb="2">
      <t>ケンナイ</t>
    </rPh>
    <rPh sb="2" eb="5">
      <t>ジュヨウガク</t>
    </rPh>
    <phoneticPr fontId="4"/>
  </si>
  <si>
    <t>誘発額</t>
    <rPh sb="0" eb="3">
      <t>ユウハツガク</t>
    </rPh>
    <phoneticPr fontId="4"/>
  </si>
  <si>
    <t>Ｘｅ</t>
    <phoneticPr fontId="4"/>
  </si>
  <si>
    <t>Ａ</t>
  </si>
  <si>
    <t>①＝Ｘｅ×Ａ</t>
  </si>
  <si>
    <t>Ｖ</t>
    <phoneticPr fontId="4"/>
  </si>
  <si>
    <t>②=Xe×V</t>
    <phoneticPr fontId="4"/>
  </si>
  <si>
    <t>Ｗ</t>
    <phoneticPr fontId="4"/>
  </si>
  <si>
    <t>③=Xe×Ｗ</t>
    <phoneticPr fontId="4"/>
  </si>
  <si>
    <t>Ｌ</t>
    <phoneticPr fontId="4"/>
  </si>
  <si>
    <t>④=Xe×Ｌ</t>
    <phoneticPr fontId="4"/>
  </si>
  <si>
    <t>①</t>
    <phoneticPr fontId="4"/>
  </si>
  <si>
    <t>Γ</t>
    <phoneticPr fontId="4"/>
  </si>
  <si>
    <t>⑤＝①×Γ</t>
    <phoneticPr fontId="4"/>
  </si>
  <si>
    <t>Ｂ</t>
    <phoneticPr fontId="4"/>
  </si>
  <si>
    <t>⑥=Ｂ×⑤</t>
    <phoneticPr fontId="4"/>
  </si>
  <si>
    <t>⑦=⑥×Ｖ</t>
    <phoneticPr fontId="4"/>
  </si>
  <si>
    <t>⑧=⑥×Ｗ</t>
    <phoneticPr fontId="4"/>
  </si>
  <si>
    <t>⑨=⑥×Ｌ</t>
    <phoneticPr fontId="4"/>
  </si>
  <si>
    <t>001</t>
  </si>
  <si>
    <t>002</t>
  </si>
  <si>
    <t>003</t>
  </si>
  <si>
    <t>004</t>
  </si>
  <si>
    <t>005</t>
  </si>
  <si>
    <t>006</t>
  </si>
  <si>
    <t>007</t>
  </si>
  <si>
    <t>008</t>
  </si>
  <si>
    <t>009</t>
  </si>
  <si>
    <t>010</t>
  </si>
  <si>
    <t>011</t>
  </si>
  <si>
    <t>012</t>
  </si>
  <si>
    <t>013</t>
  </si>
  <si>
    <t>合　　　　　　　　計</t>
    <rPh sb="0" eb="10">
      <t>ゴウケイ</t>
    </rPh>
    <phoneticPr fontId="4"/>
  </si>
  <si>
    <t>第２次波及効果</t>
    <rPh sb="0" eb="1">
      <t>ダイ</t>
    </rPh>
    <rPh sb="2" eb="3">
      <t>ツギ</t>
    </rPh>
    <rPh sb="3" eb="5">
      <t>ハキュウ</t>
    </rPh>
    <rPh sb="5" eb="7">
      <t>コウカ</t>
    </rPh>
    <phoneticPr fontId="4"/>
  </si>
  <si>
    <t>経済効果の合計</t>
    <rPh sb="0" eb="2">
      <t>ケイザイ</t>
    </rPh>
    <rPh sb="2" eb="4">
      <t>コウカ</t>
    </rPh>
    <rPh sb="5" eb="7">
      <t>ゴウケイ</t>
    </rPh>
    <phoneticPr fontId="4"/>
  </si>
  <si>
    <t>雇用者所得</t>
    <rPh sb="0" eb="2">
      <t>コヨウシャ</t>
    </rPh>
    <rPh sb="2" eb="3">
      <t>シャ</t>
    </rPh>
    <rPh sb="3" eb="5">
      <t>ショトク</t>
    </rPh>
    <phoneticPr fontId="4"/>
  </si>
  <si>
    <t>民間消費</t>
    <rPh sb="0" eb="2">
      <t>ミンカン</t>
    </rPh>
    <rPh sb="2" eb="4">
      <t>ショウヒ</t>
    </rPh>
    <phoneticPr fontId="4"/>
  </si>
  <si>
    <t>民間消費</t>
    <rPh sb="0" eb="1">
      <t>タミ</t>
    </rPh>
    <rPh sb="1" eb="2">
      <t>アイダ</t>
    </rPh>
    <rPh sb="2" eb="4">
      <t>ショウヒ</t>
    </rPh>
    <phoneticPr fontId="4"/>
  </si>
  <si>
    <t>県内産品</t>
    <rPh sb="0" eb="1">
      <t>ケン</t>
    </rPh>
    <rPh sb="1" eb="2">
      <t>ナイ</t>
    </rPh>
    <rPh sb="2" eb="3">
      <t>サン</t>
    </rPh>
    <rPh sb="3" eb="4">
      <t>シナ</t>
    </rPh>
    <phoneticPr fontId="4"/>
  </si>
  <si>
    <t>誘発額計</t>
    <rPh sb="0" eb="3">
      <t>ユウハツガク</t>
    </rPh>
    <rPh sb="3" eb="4">
      <t>ケイ</t>
    </rPh>
    <phoneticPr fontId="4"/>
  </si>
  <si>
    <t>平均消費</t>
    <rPh sb="0" eb="2">
      <t>ヘイキン</t>
    </rPh>
    <rPh sb="2" eb="4">
      <t>ショウヒ</t>
    </rPh>
    <phoneticPr fontId="4"/>
  </si>
  <si>
    <t>消費額</t>
    <rPh sb="0" eb="3">
      <t>ショウヒガク</t>
    </rPh>
    <phoneticPr fontId="4"/>
  </si>
  <si>
    <t>支　　出</t>
    <rPh sb="0" eb="1">
      <t>ササ</t>
    </rPh>
    <rPh sb="3" eb="4">
      <t>デ</t>
    </rPh>
    <phoneticPr fontId="4"/>
  </si>
  <si>
    <t>需要増額</t>
    <rPh sb="0" eb="2">
      <t>ジュヨウ</t>
    </rPh>
    <rPh sb="2" eb="4">
      <t>ゾウカガク</t>
    </rPh>
    <phoneticPr fontId="4"/>
  </si>
  <si>
    <t>生産誘発額</t>
    <rPh sb="0" eb="2">
      <t>セイサン</t>
    </rPh>
    <rPh sb="2" eb="4">
      <t>ユウハツ</t>
    </rPh>
    <rPh sb="4" eb="5">
      <t>ガク</t>
    </rPh>
    <phoneticPr fontId="4"/>
  </si>
  <si>
    <t>粗付加価値</t>
    <rPh sb="0" eb="3">
      <t>ソフカ</t>
    </rPh>
    <rPh sb="3" eb="5">
      <t>カチ</t>
    </rPh>
    <phoneticPr fontId="4"/>
  </si>
  <si>
    <t>雇用者所得</t>
    <rPh sb="0" eb="3">
      <t>コヨウシャ</t>
    </rPh>
    <rPh sb="3" eb="5">
      <t>ショトク</t>
    </rPh>
    <phoneticPr fontId="4"/>
  </si>
  <si>
    <t>就業誘発数</t>
    <rPh sb="0" eb="2">
      <t>シュウギョウ</t>
    </rPh>
    <rPh sb="2" eb="4">
      <t>ユウハツ</t>
    </rPh>
    <rPh sb="4" eb="5">
      <t>スウ</t>
    </rPh>
    <phoneticPr fontId="4"/>
  </si>
  <si>
    <t>性　　向</t>
    <rPh sb="0" eb="4">
      <t>セイコウ</t>
    </rPh>
    <phoneticPr fontId="4"/>
  </si>
  <si>
    <t>（構成比）</t>
    <rPh sb="1" eb="3">
      <t>コウセイヒ</t>
    </rPh>
    <rPh sb="3" eb="4">
      <t>ヒ</t>
    </rPh>
    <phoneticPr fontId="4"/>
  </si>
  <si>
    <t>増 加 額</t>
    <rPh sb="0" eb="1">
      <t>ゾウ</t>
    </rPh>
    <rPh sb="2" eb="3">
      <t>カ</t>
    </rPh>
    <rPh sb="4" eb="5">
      <t>ガク</t>
    </rPh>
    <phoneticPr fontId="4"/>
  </si>
  <si>
    <t>⑩=③+⑧</t>
  </si>
  <si>
    <t>Ｃ</t>
    <phoneticPr fontId="4"/>
  </si>
  <si>
    <t>⑪=⑩×Ｃ</t>
  </si>
  <si>
    <t>Ｆｃ</t>
    <phoneticPr fontId="4"/>
  </si>
  <si>
    <t>⑫=⑪×Ｆｃ</t>
  </si>
  <si>
    <t>Γ</t>
    <phoneticPr fontId="4"/>
  </si>
  <si>
    <t>⑬=⑫×Γ</t>
    <phoneticPr fontId="4"/>
  </si>
  <si>
    <t>Ｂ</t>
    <phoneticPr fontId="4"/>
  </si>
  <si>
    <t>⑭=Ｂ×⑬</t>
    <phoneticPr fontId="4"/>
  </si>
  <si>
    <t>Ｖ</t>
    <phoneticPr fontId="4"/>
  </si>
  <si>
    <t>⑮=⑭×Ｖ</t>
    <phoneticPr fontId="4"/>
  </si>
  <si>
    <t>Ｗ</t>
    <phoneticPr fontId="4"/>
  </si>
  <si>
    <t>⑯=⑭×Ｗ</t>
    <phoneticPr fontId="4"/>
  </si>
  <si>
    <t>Ｌ</t>
    <phoneticPr fontId="4"/>
  </si>
  <si>
    <t>⑰=⑭×Ｌ</t>
    <phoneticPr fontId="4"/>
  </si>
  <si>
    <t>⑱=Ｘｅ+⑥+⑭</t>
    <phoneticPr fontId="4"/>
  </si>
  <si>
    <t>⑲=②+⑦+⑮</t>
    <phoneticPr fontId="4"/>
  </si>
  <si>
    <t>⑳=③+⑧+⑯</t>
    <phoneticPr fontId="4"/>
  </si>
  <si>
    <t>21=④+⑨+⑰</t>
    <phoneticPr fontId="4"/>
  </si>
  <si>
    <t>（注：逆行列係数は開放型を用いた。）</t>
    <rPh sb="1" eb="2">
      <t>チュウ</t>
    </rPh>
    <rPh sb="3" eb="6">
      <t>ギャクギョウレツ</t>
    </rPh>
    <rPh sb="6" eb="8">
      <t>ケイスウ</t>
    </rPh>
    <rPh sb="9" eb="11">
      <t>カイホウ</t>
    </rPh>
    <rPh sb="13" eb="14">
      <t>モチ</t>
    </rPh>
    <phoneticPr fontId="4"/>
  </si>
  <si>
    <t xml:space="preserve"> </t>
    <phoneticPr fontId="4"/>
  </si>
  <si>
    <t>← 県内・県外の区分不明 (購入者価格) →</t>
  </si>
  <si>
    <t>+</t>
  </si>
  <si>
    <t>← 県内需要のみ(購入者価格) →</t>
  </si>
  <si>
    <t>生産者価格</t>
  </si>
  <si>
    <t>=</t>
  </si>
  <si>
    <t>直接効果</t>
  </si>
  <si>
    <t>自給率×</t>
    <phoneticPr fontId="28"/>
  </si>
  <si>
    <t>　</t>
    <phoneticPr fontId="22"/>
  </si>
  <si>
    <t>↓</t>
  </si>
  <si>
    <t>需要増加額</t>
  </si>
  <si>
    <t>商業マージン</t>
    <phoneticPr fontId="28"/>
  </si>
  <si>
    <t>運輸マージン</t>
    <phoneticPr fontId="28"/>
  </si>
  <si>
    <t>県内需要</t>
  </si>
  <si>
    <t>県内需要計</t>
  </si>
  <si>
    <t>貨物運賃構成比</t>
    <rPh sb="0" eb="2">
      <t>カモツ</t>
    </rPh>
    <rPh sb="2" eb="4">
      <t>ウンチン</t>
    </rPh>
    <rPh sb="4" eb="7">
      <t>コウセイヒ</t>
    </rPh>
    <phoneticPr fontId="22"/>
  </si>
  <si>
    <t>(区分不明)</t>
  </si>
  <si>
    <t>-</t>
  </si>
  <si>
    <t>(県内のみ)</t>
  </si>
  <si>
    <t>(直接効果）</t>
    <rPh sb="1" eb="3">
      <t>チョクセツ</t>
    </rPh>
    <rPh sb="3" eb="5">
      <t>コウカ</t>
    </rPh>
    <phoneticPr fontId="22"/>
  </si>
  <si>
    <t>商業マージン率</t>
    <rPh sb="0" eb="2">
      <t>ショウギョウ</t>
    </rPh>
    <rPh sb="6" eb="7">
      <t>リツ</t>
    </rPh>
    <phoneticPr fontId="22"/>
  </si>
  <si>
    <t>運輸マージン率</t>
    <rPh sb="0" eb="2">
      <t>ウンユ</t>
    </rPh>
    <rPh sb="6" eb="7">
      <t>リツ</t>
    </rPh>
    <phoneticPr fontId="22"/>
  </si>
  <si>
    <t xml:space="preserve"> </t>
    <phoneticPr fontId="22"/>
  </si>
  <si>
    <t>(マージン調整)</t>
  </si>
  <si>
    <t>01</t>
    <phoneticPr fontId="22"/>
  </si>
  <si>
    <t>合  計</t>
    <phoneticPr fontId="22"/>
  </si>
  <si>
    <t>分析タイトル：</t>
  </si>
  <si>
    <t>県内産の需要のみ（購入者価格）</t>
    <phoneticPr fontId="22"/>
  </si>
  <si>
    <t>県内産の需要のみ(生産者価格)</t>
    <phoneticPr fontId="22"/>
  </si>
  <si>
    <t>マージン調整</t>
    <rPh sb="4" eb="6">
      <t>チョウセイ</t>
    </rPh>
    <phoneticPr fontId="22"/>
  </si>
  <si>
    <t>マージン調整</t>
  </si>
  <si>
    <t>×自給率</t>
  </si>
  <si>
    <t>県内最終需要額</t>
    <rPh sb="0" eb="2">
      <t>ケンナイ</t>
    </rPh>
    <rPh sb="2" eb="4">
      <t>サイシュウ</t>
    </rPh>
    <rPh sb="4" eb="6">
      <t>ジュヨウ</t>
    </rPh>
    <rPh sb="6" eb="7">
      <t>ガク</t>
    </rPh>
    <phoneticPr fontId="4"/>
  </si>
  <si>
    <t>×就業係数</t>
    <rPh sb="1" eb="3">
      <t>シュウギョウ</t>
    </rPh>
    <rPh sb="3" eb="5">
      <t>ケイスウ</t>
    </rPh>
    <phoneticPr fontId="4"/>
  </si>
  <si>
    <t>就業誘発者数</t>
    <rPh sb="0" eb="2">
      <t>シュウギョウ</t>
    </rPh>
    <rPh sb="2" eb="4">
      <t>ユウハツ</t>
    </rPh>
    <rPh sb="4" eb="5">
      <t>シャ</t>
    </rPh>
    <rPh sb="5" eb="6">
      <t>スウ</t>
    </rPh>
    <phoneticPr fontId="4"/>
  </si>
  <si>
    <t>人</t>
    <rPh sb="0" eb="1">
      <t>ニン</t>
    </rPh>
    <phoneticPr fontId="4"/>
  </si>
  <si>
    <t>×投入係数</t>
  </si>
  <si>
    <t>×粗付加価値率</t>
  </si>
  <si>
    <t>×雇用者所得率</t>
  </si>
  <si>
    <t>中間投入（原材料等）</t>
  </si>
  <si>
    <t>粗付加価値額</t>
    <rPh sb="0" eb="3">
      <t>ソフカ</t>
    </rPh>
    <rPh sb="3" eb="5">
      <t>カチ</t>
    </rPh>
    <rPh sb="5" eb="6">
      <t>ガク</t>
    </rPh>
    <phoneticPr fontId="4"/>
  </si>
  <si>
    <t>うち雇用者所得額</t>
    <rPh sb="2" eb="5">
      <t>コヨウシャ</t>
    </rPh>
    <rPh sb="5" eb="7">
      <t>ショトク</t>
    </rPh>
    <rPh sb="7" eb="8">
      <t>ガク</t>
    </rPh>
    <phoneticPr fontId="4"/>
  </si>
  <si>
    <t>×自給率</t>
    <rPh sb="1" eb="4">
      <t>ジキュウリツ</t>
    </rPh>
    <phoneticPr fontId="4"/>
  </si>
  <si>
    <t xml:space="preserve">  </t>
    <phoneticPr fontId="22"/>
  </si>
  <si>
    <r>
      <t>×逆行列係数〔Ｉ－（Ｉ－Ｍ）Ａ〕</t>
    </r>
    <r>
      <rPr>
        <vertAlign val="superscript"/>
        <sz val="10"/>
        <rFont val="ＭＳ Ｐゴシック"/>
        <family val="3"/>
        <charset val="128"/>
      </rPr>
      <t>-1</t>
    </r>
    <rPh sb="12" eb="13">
      <t xml:space="preserve">  ^</t>
    </rPh>
    <phoneticPr fontId="4"/>
  </si>
  <si>
    <t>第１次波及効果</t>
    <rPh sb="0" eb="1">
      <t>ダイ</t>
    </rPh>
    <rPh sb="2" eb="3">
      <t>ジ</t>
    </rPh>
    <rPh sb="3" eb="5">
      <t>ハキュウ</t>
    </rPh>
    <rPh sb="5" eb="7">
      <t>コウカ</t>
    </rPh>
    <phoneticPr fontId="4"/>
  </si>
  <si>
    <t>第１次生産誘発額</t>
    <rPh sb="0" eb="1">
      <t>ダイ</t>
    </rPh>
    <rPh sb="2" eb="3">
      <t>ジ</t>
    </rPh>
    <rPh sb="3" eb="5">
      <t>セイサン</t>
    </rPh>
    <rPh sb="5" eb="8">
      <t>ユウハツガク</t>
    </rPh>
    <phoneticPr fontId="4"/>
  </si>
  <si>
    <t>就業誘発者数</t>
  </si>
  <si>
    <t>うち粗付加価値誘発額</t>
    <phoneticPr fontId="4"/>
  </si>
  <si>
    <t>うち雇用者所得誘発額</t>
  </si>
  <si>
    <t>雇用者所得額(直接＋第１次)</t>
    <rPh sb="0" eb="3">
      <t>コヨウシャ</t>
    </rPh>
    <rPh sb="3" eb="6">
      <t>ショトクガク</t>
    </rPh>
    <rPh sb="7" eb="9">
      <t>チョクセツ</t>
    </rPh>
    <rPh sb="10" eb="11">
      <t>ダイ</t>
    </rPh>
    <rPh sb="12" eb="13">
      <t>ジ</t>
    </rPh>
    <phoneticPr fontId="4"/>
  </si>
  <si>
    <t>消費支出額</t>
  </si>
  <si>
    <t>×民間消費支出の構成比</t>
    <rPh sb="1" eb="3">
      <t>ミンカン</t>
    </rPh>
    <rPh sb="3" eb="5">
      <t>ショウヒ</t>
    </rPh>
    <rPh sb="5" eb="7">
      <t>シシュツ</t>
    </rPh>
    <rPh sb="8" eb="11">
      <t>コウセイヒ</t>
    </rPh>
    <phoneticPr fontId="4"/>
  </si>
  <si>
    <t>第２次波及効果</t>
    <rPh sb="0" eb="1">
      <t>ダイ</t>
    </rPh>
    <rPh sb="2" eb="3">
      <t>ジ</t>
    </rPh>
    <rPh sb="3" eb="5">
      <t>ハキュウ</t>
    </rPh>
    <rPh sb="5" eb="7">
      <t>コウカ</t>
    </rPh>
    <phoneticPr fontId="4"/>
  </si>
  <si>
    <t>第２次生産誘発額</t>
  </si>
  <si>
    <t>×粗付加価値率</t>
    <phoneticPr fontId="4"/>
  </si>
  <si>
    <t>うち雇用者所得誘発額</t>
    <phoneticPr fontId="4"/>
  </si>
  <si>
    <t>需要増加額のうち、商業マージン等を調整し、県外に流出する分を除いた純増加額。</t>
    <rPh sb="0" eb="2">
      <t>ジュヨウ</t>
    </rPh>
    <rPh sb="2" eb="5">
      <t>ゾウカガク</t>
    </rPh>
    <rPh sb="9" eb="11">
      <t>ショウギョウ</t>
    </rPh>
    <rPh sb="15" eb="16">
      <t>トウ</t>
    </rPh>
    <rPh sb="17" eb="19">
      <t>チョウセイ</t>
    </rPh>
    <rPh sb="21" eb="23">
      <t>ケンガイ</t>
    </rPh>
    <rPh sb="24" eb="26">
      <t>リュウシュツ</t>
    </rPh>
    <rPh sb="28" eb="29">
      <t>ブン</t>
    </rPh>
    <rPh sb="30" eb="31">
      <t>ノゾ</t>
    </rPh>
    <rPh sb="33" eb="34">
      <t>ジュン</t>
    </rPh>
    <rPh sb="34" eb="36">
      <t>ゾウカ</t>
    </rPh>
    <rPh sb="36" eb="37">
      <t>ガク</t>
    </rPh>
    <phoneticPr fontId="4"/>
  </si>
  <si>
    <t>第１次波及効果</t>
  </si>
  <si>
    <t>直接効果が生じたことによって、そこから波及的に生じる新たな生産増加額。</t>
    <rPh sb="0" eb="2">
      <t>チョクセツ</t>
    </rPh>
    <rPh sb="2" eb="4">
      <t>コウカ</t>
    </rPh>
    <rPh sb="5" eb="6">
      <t>ショウ</t>
    </rPh>
    <rPh sb="19" eb="21">
      <t>ハキュウテキ</t>
    </rPh>
    <rPh sb="21" eb="22">
      <t>テキ</t>
    </rPh>
    <rPh sb="23" eb="24">
      <t>ショウ</t>
    </rPh>
    <rPh sb="26" eb="27">
      <t>アラ</t>
    </rPh>
    <rPh sb="29" eb="31">
      <t>セイサン</t>
    </rPh>
    <rPh sb="31" eb="33">
      <t>ゾウカ</t>
    </rPh>
    <rPh sb="33" eb="34">
      <t>ガク</t>
    </rPh>
    <phoneticPr fontId="4"/>
  </si>
  <si>
    <t>第２次波及効果</t>
  </si>
  <si>
    <t>直接効果と第1次波及効果による雇用者所得額の増加から2次波及的に生じる生産増加額。</t>
    <rPh sb="0" eb="2">
      <t>チョクセツ</t>
    </rPh>
    <rPh sb="2" eb="4">
      <t>コウカ</t>
    </rPh>
    <rPh sb="5" eb="6">
      <t>ダイ</t>
    </rPh>
    <rPh sb="7" eb="8">
      <t>ジ</t>
    </rPh>
    <rPh sb="8" eb="10">
      <t>ハキュウ</t>
    </rPh>
    <rPh sb="10" eb="12">
      <t>コウカ</t>
    </rPh>
    <rPh sb="15" eb="18">
      <t>コヨウシャ</t>
    </rPh>
    <rPh sb="18" eb="20">
      <t>ショトク</t>
    </rPh>
    <rPh sb="20" eb="21">
      <t>ガク</t>
    </rPh>
    <rPh sb="22" eb="24">
      <t>ゾウカ</t>
    </rPh>
    <rPh sb="27" eb="28">
      <t>ジ</t>
    </rPh>
    <rPh sb="28" eb="30">
      <t>ハキュウ</t>
    </rPh>
    <rPh sb="30" eb="31">
      <t>テキ</t>
    </rPh>
    <rPh sb="32" eb="33">
      <t>ショウ</t>
    </rPh>
    <rPh sb="35" eb="37">
      <t>セイサン</t>
    </rPh>
    <rPh sb="37" eb="39">
      <t>ゾウカ</t>
    </rPh>
    <rPh sb="39" eb="40">
      <t>ガク</t>
    </rPh>
    <phoneticPr fontId="4"/>
  </si>
  <si>
    <t xml:space="preserve"> </t>
    <phoneticPr fontId="22"/>
  </si>
  <si>
    <t xml:space="preserve"> </t>
    <phoneticPr fontId="4"/>
  </si>
  <si>
    <t>県内産・県外産の区分不明（購入者価格）</t>
    <phoneticPr fontId="22"/>
  </si>
  <si>
    <t>分析事例</t>
  </si>
  <si>
    <t>１　当初設定</t>
    <phoneticPr fontId="22"/>
  </si>
  <si>
    <t>県内最終需要増加額(生産者価格）＝直接効果</t>
    <rPh sb="17" eb="19">
      <t>チョクセツ</t>
    </rPh>
    <rPh sb="19" eb="21">
      <t>コウカ</t>
    </rPh>
    <phoneticPr fontId="41"/>
  </si>
  <si>
    <t>２　分析結果</t>
    <phoneticPr fontId="22"/>
  </si>
  <si>
    <t>種　　別</t>
    <phoneticPr fontId="41"/>
  </si>
  <si>
    <t>一次波及効果</t>
  </si>
  <si>
    <t>二次波及効果</t>
  </si>
  <si>
    <t>合計（総合効果）</t>
  </si>
  <si>
    <t>効果倍率</t>
    <rPh sb="0" eb="2">
      <t>コウカ</t>
    </rPh>
    <rPh sb="2" eb="4">
      <t>バイリツ</t>
    </rPh>
    <phoneticPr fontId="22"/>
  </si>
  <si>
    <t>a</t>
    <phoneticPr fontId="22"/>
  </si>
  <si>
    <t>b</t>
    <phoneticPr fontId="22"/>
  </si>
  <si>
    <t>c</t>
    <phoneticPr fontId="22"/>
  </si>
  <si>
    <t>d=a+b+c</t>
    <phoneticPr fontId="22"/>
  </si>
  <si>
    <t>d/a</t>
    <phoneticPr fontId="22"/>
  </si>
  <si>
    <t>生産誘発額</t>
  </si>
  <si>
    <t>粗付加価値誘発額</t>
  </si>
  <si>
    <t>雇用者所得誘発額</t>
  </si>
  <si>
    <t>（注）四捨五入の関係で内訳は必ずしも合計と一致しない。</t>
  </si>
  <si>
    <t>（単位：人）</t>
    <rPh sb="4" eb="5">
      <t>ニン</t>
    </rPh>
    <phoneticPr fontId="41"/>
  </si>
  <si>
    <t>①　最終需要増加額を各産業部門の該当する欄に直接入力</t>
    <phoneticPr fontId="22"/>
  </si>
  <si>
    <t>　</t>
    <phoneticPr fontId="22"/>
  </si>
  <si>
    <t>最終需要増加額</t>
    <phoneticPr fontId="22"/>
  </si>
  <si>
    <t>県内産・県外産の区分不明
（購入者価格）</t>
    <rPh sb="2" eb="3">
      <t>サン</t>
    </rPh>
    <rPh sb="6" eb="7">
      <t>サン</t>
    </rPh>
    <phoneticPr fontId="28"/>
  </si>
  <si>
    <t>01</t>
    <phoneticPr fontId="22"/>
  </si>
  <si>
    <t>増加額合計</t>
  </si>
  <si>
    <t>②　消費転換率の値をリストから選択</t>
    <rPh sb="2" eb="4">
      <t>ショウヒ</t>
    </rPh>
    <rPh sb="4" eb="6">
      <t>テンカン</t>
    </rPh>
    <rPh sb="6" eb="7">
      <t>リツ</t>
    </rPh>
    <rPh sb="8" eb="9">
      <t>アタイ</t>
    </rPh>
    <phoneticPr fontId="28"/>
  </si>
  <si>
    <t>選択した値</t>
  </si>
  <si>
    <t>関東地方消費転換率</t>
    <rPh sb="0" eb="2">
      <t>カントウ</t>
    </rPh>
    <rPh sb="2" eb="4">
      <t>チホウ</t>
    </rPh>
    <rPh sb="4" eb="6">
      <t>ショウヒ</t>
    </rPh>
    <rPh sb="6" eb="8">
      <t>テンカン</t>
    </rPh>
    <rPh sb="8" eb="9">
      <t>リツ</t>
    </rPh>
    <phoneticPr fontId="28"/>
  </si>
  <si>
    <t>③　単位をリストから選択</t>
    <phoneticPr fontId="22"/>
  </si>
  <si>
    <t>百万円</t>
  </si>
  <si>
    <t>億円</t>
  </si>
  <si>
    <t>単位調整係数</t>
  </si>
  <si>
    <t>千円</t>
  </si>
  <si>
    <t>　分析する内容により使用するファイルを選択して下さい。</t>
    <rPh sb="5" eb="7">
      <t>ナイヨウ</t>
    </rPh>
    <rPh sb="10" eb="12">
      <t>シヨウ</t>
    </rPh>
    <rPh sb="23" eb="24">
      <t>シタ</t>
    </rPh>
    <phoneticPr fontId="48"/>
  </si>
  <si>
    <t>　①　「分析タイトル」を入力するとともに、最終需要増加額を各産業部門の該当する欄に直接入力します。</t>
    <rPh sb="21" eb="23">
      <t>サイシュウ</t>
    </rPh>
    <rPh sb="39" eb="40">
      <t>ラン</t>
    </rPh>
    <phoneticPr fontId="22"/>
  </si>
  <si>
    <t>需要する「モノ」や「サービス」が県内産と分かっている場合で、その価格が購入者価格（販売価格）のときは、この欄に入力して下さい。</t>
    <rPh sb="32" eb="34">
      <t>カカク</t>
    </rPh>
    <rPh sb="35" eb="38">
      <t>コウニュウシャ</t>
    </rPh>
    <rPh sb="38" eb="40">
      <t>カカク</t>
    </rPh>
    <rPh sb="41" eb="43">
      <t>ハンバイ</t>
    </rPh>
    <rPh sb="43" eb="45">
      <t>カカク</t>
    </rPh>
    <phoneticPr fontId="22"/>
  </si>
  <si>
    <t>需要する「モノ」や「サービス」が県内産と分かっている場合で、その価格が生産者価格のときは、この欄に入力して下さい。</t>
    <rPh sb="35" eb="38">
      <t>セイサンシャ</t>
    </rPh>
    <phoneticPr fontId="22"/>
  </si>
  <si>
    <t>　　　購入者価格＝生産者価格＋商業マージン＋運輸マージン（貨物運賃）</t>
    <rPh sb="29" eb="31">
      <t>カモツ</t>
    </rPh>
    <rPh sb="31" eb="33">
      <t>ウンチン</t>
    </rPh>
    <phoneticPr fontId="22"/>
  </si>
  <si>
    <t>　　参考</t>
    <rPh sb="2" eb="4">
      <t>サンコウ</t>
    </rPh>
    <phoneticPr fontId="22"/>
  </si>
  <si>
    <t>工　場</t>
    <rPh sb="0" eb="1">
      <t>コウ</t>
    </rPh>
    <rPh sb="2" eb="3">
      <t>バ</t>
    </rPh>
    <phoneticPr fontId="22"/>
  </si>
  <si>
    <t>運送業者</t>
  </si>
  <si>
    <t>　消費者</t>
    <rPh sb="1" eb="4">
      <t>ショウヒシャ</t>
    </rPh>
    <phoneticPr fontId="22"/>
  </si>
  <si>
    <t>出荷額　７０</t>
    <rPh sb="0" eb="2">
      <t>シュッカ</t>
    </rPh>
    <rPh sb="2" eb="3">
      <t>ガク</t>
    </rPh>
    <phoneticPr fontId="22"/>
  </si>
  <si>
    <t>運送費　１０</t>
    <rPh sb="0" eb="3">
      <t>ウンソウヒ</t>
    </rPh>
    <phoneticPr fontId="22"/>
  </si>
  <si>
    <t>販売マージン　２０</t>
    <rPh sb="0" eb="2">
      <t>ハンバイ</t>
    </rPh>
    <phoneticPr fontId="22"/>
  </si>
  <si>
    <t>生産者価格</t>
    <rPh sb="0" eb="3">
      <t>セイサンシャ</t>
    </rPh>
    <rPh sb="3" eb="5">
      <t>カカク</t>
    </rPh>
    <phoneticPr fontId="22"/>
  </si>
  <si>
    <t>購入者価格　１００</t>
  </si>
  <si>
    <t>　③　価格の単位をリストから選択します。</t>
    <rPh sb="3" eb="5">
      <t>カカク</t>
    </rPh>
    <phoneticPr fontId="22"/>
  </si>
  <si>
    <t>１　はじめに</t>
    <phoneticPr fontId="4"/>
  </si>
  <si>
    <t>利用上の注意事項等を記載しています。</t>
    <rPh sb="0" eb="3">
      <t>リヨウジョウ</t>
    </rPh>
    <rPh sb="4" eb="6">
      <t>チュウイ</t>
    </rPh>
    <rPh sb="6" eb="8">
      <t>ジコウ</t>
    </rPh>
    <rPh sb="8" eb="9">
      <t>トウ</t>
    </rPh>
    <rPh sb="10" eb="12">
      <t>キサイ</t>
    </rPh>
    <phoneticPr fontId="22"/>
  </si>
  <si>
    <t>２　使用方法</t>
    <rPh sb="2" eb="4">
      <t>シヨウ</t>
    </rPh>
    <rPh sb="4" eb="6">
      <t>ホウホウ</t>
    </rPh>
    <phoneticPr fontId="22"/>
  </si>
  <si>
    <t>このシートです。各ファイルの内容、ファイルの構成、使用方法を記載しています。</t>
    <rPh sb="8" eb="9">
      <t>カク</t>
    </rPh>
    <rPh sb="14" eb="16">
      <t>ナイヨウ</t>
    </rPh>
    <rPh sb="22" eb="24">
      <t>コウセイ</t>
    </rPh>
    <rPh sb="25" eb="27">
      <t>シヨウ</t>
    </rPh>
    <rPh sb="27" eb="29">
      <t>ホウホウ</t>
    </rPh>
    <rPh sb="30" eb="32">
      <t>キサイ</t>
    </rPh>
    <phoneticPr fontId="22"/>
  </si>
  <si>
    <t>３　入力表</t>
    <rPh sb="2" eb="4">
      <t>ニュウリョク</t>
    </rPh>
    <rPh sb="4" eb="5">
      <t>ヒョウ</t>
    </rPh>
    <phoneticPr fontId="4"/>
  </si>
  <si>
    <t>最終需要増加額等分析に必要なデータを入力するシートです。</t>
    <rPh sb="0" eb="2">
      <t>サイシュウ</t>
    </rPh>
    <rPh sb="2" eb="4">
      <t>ジュヨウ</t>
    </rPh>
    <rPh sb="4" eb="6">
      <t>ゾウカ</t>
    </rPh>
    <rPh sb="6" eb="7">
      <t>ガク</t>
    </rPh>
    <rPh sb="7" eb="8">
      <t>トウ</t>
    </rPh>
    <phoneticPr fontId="22"/>
  </si>
  <si>
    <t>４　結果表</t>
    <rPh sb="2" eb="5">
      <t>ケッカヒョウ</t>
    </rPh>
    <phoneticPr fontId="4"/>
  </si>
  <si>
    <t>分析結果の概要をまとめたシートです。</t>
    <phoneticPr fontId="22"/>
  </si>
  <si>
    <t>５　フロー図</t>
    <rPh sb="5" eb="6">
      <t>ズ</t>
    </rPh>
    <phoneticPr fontId="22"/>
  </si>
  <si>
    <t>経済波及効果の流れを確認できるシートです。</t>
    <rPh sb="0" eb="2">
      <t>ケイザイ</t>
    </rPh>
    <rPh sb="2" eb="4">
      <t>ハキュウ</t>
    </rPh>
    <rPh sb="4" eb="6">
      <t>コウカ</t>
    </rPh>
    <rPh sb="7" eb="8">
      <t>ナガ</t>
    </rPh>
    <rPh sb="10" eb="12">
      <t>カクニン</t>
    </rPh>
    <phoneticPr fontId="22"/>
  </si>
  <si>
    <t>価格を変換し、県内最終需要額を求めるシートです。</t>
    <rPh sb="0" eb="2">
      <t>カカク</t>
    </rPh>
    <rPh sb="3" eb="5">
      <t>ヘンカン</t>
    </rPh>
    <phoneticPr fontId="22"/>
  </si>
  <si>
    <t>経済波及効果を計算するシートです。</t>
    <phoneticPr fontId="22"/>
  </si>
  <si>
    <t>産業部門別に分析結果が表示されます。</t>
    <rPh sb="0" eb="2">
      <t>サンギョウ</t>
    </rPh>
    <rPh sb="6" eb="8">
      <t>ブンセキ</t>
    </rPh>
    <phoneticPr fontId="22"/>
  </si>
  <si>
    <t>中間投入額を計算するシートです。</t>
    <rPh sb="4" eb="5">
      <t>ガク</t>
    </rPh>
    <phoneticPr fontId="22"/>
  </si>
  <si>
    <t>中間投入額の計算に使用します。</t>
    <rPh sb="4" eb="5">
      <t>ガク</t>
    </rPh>
    <rPh sb="9" eb="11">
      <t>シヨウ</t>
    </rPh>
    <phoneticPr fontId="22"/>
  </si>
  <si>
    <t>　</t>
    <phoneticPr fontId="22"/>
  </si>
  <si>
    <t>　 また、公共事業やイベントなどの経済波及効果を測定することもできます。</t>
    <rPh sb="5" eb="7">
      <t>コウキョウ</t>
    </rPh>
    <rPh sb="7" eb="9">
      <t>ジギョウ</t>
    </rPh>
    <phoneticPr fontId="22"/>
  </si>
  <si>
    <t>　 なお、産業連関表はこちらのＵＲＬを御利用願います。</t>
    <rPh sb="5" eb="7">
      <t>サンギョウ</t>
    </rPh>
    <rPh sb="7" eb="10">
      <t>レンカンヒョウ</t>
    </rPh>
    <rPh sb="19" eb="20">
      <t>ゴ</t>
    </rPh>
    <rPh sb="20" eb="22">
      <t>リヨウ</t>
    </rPh>
    <rPh sb="22" eb="23">
      <t>ネガ</t>
    </rPh>
    <phoneticPr fontId="22"/>
  </si>
  <si>
    <t>　　</t>
    <phoneticPr fontId="22"/>
  </si>
  <si>
    <t>　　　 おり、生産拡大や技術革新による費用の減少は想定していません。</t>
    <rPh sb="22" eb="24">
      <t>ゲンショウ</t>
    </rPh>
    <phoneticPr fontId="4"/>
  </si>
  <si>
    <t>　　　波及の中断は想定していません。　　</t>
    <rPh sb="3" eb="5">
      <t>ハキュウ</t>
    </rPh>
    <phoneticPr fontId="22"/>
  </si>
  <si>
    <t>　　　含まれており、本来、これらも含めて波及効果の計算をすべきですが、営業余剰については転換比率がないた</t>
    <rPh sb="3" eb="4">
      <t>フク</t>
    </rPh>
    <phoneticPr fontId="22"/>
  </si>
  <si>
    <t>　　　め、雇用者所得のみを対象としています。</t>
    <rPh sb="13" eb="15">
      <t>タイショウ</t>
    </rPh>
    <phoneticPr fontId="22"/>
  </si>
  <si>
    <t>３　その他</t>
    <rPh sb="4" eb="5">
      <t>タ</t>
    </rPh>
    <phoneticPr fontId="22"/>
  </si>
  <si>
    <t>　〒371-8570　群馬県前橋市大手町１丁目１番１号</t>
    <rPh sb="11" eb="14">
      <t>グンマケン</t>
    </rPh>
    <rPh sb="14" eb="17">
      <t>マエバシシ</t>
    </rPh>
    <rPh sb="17" eb="20">
      <t>オオテマチ</t>
    </rPh>
    <rPh sb="21" eb="23">
      <t>チョウメ</t>
    </rPh>
    <rPh sb="24" eb="25">
      <t>バン</t>
    </rPh>
    <rPh sb="26" eb="27">
      <t>ゴウ</t>
    </rPh>
    <phoneticPr fontId="22"/>
  </si>
  <si>
    <t>所　得</t>
    <phoneticPr fontId="22"/>
  </si>
  <si>
    <t>+</t>
    <phoneticPr fontId="17"/>
  </si>
  <si>
    <t>+</t>
    <phoneticPr fontId="17"/>
  </si>
  <si>
    <t>+</t>
    <phoneticPr fontId="17"/>
  </si>
  <si>
    <t>01</t>
  </si>
  <si>
    <t>23</t>
  </si>
  <si>
    <t>24</t>
  </si>
  <si>
    <t>25</t>
  </si>
  <si>
    <t>26</t>
  </si>
  <si>
    <t>27</t>
  </si>
  <si>
    <t>28</t>
  </si>
  <si>
    <t>29</t>
  </si>
  <si>
    <t>30</t>
  </si>
  <si>
    <t>31</t>
  </si>
  <si>
    <t>32</t>
  </si>
  <si>
    <t>33</t>
  </si>
  <si>
    <t>34</t>
  </si>
  <si>
    <t>35</t>
  </si>
  <si>
    <t>36</t>
  </si>
  <si>
    <t>37</t>
  </si>
  <si>
    <t>38</t>
  </si>
  <si>
    <t>39</t>
  </si>
  <si>
    <t>40</t>
  </si>
  <si>
    <t>41</t>
  </si>
  <si>
    <t>42</t>
  </si>
  <si>
    <t>43</t>
  </si>
  <si>
    <t>44</t>
  </si>
  <si>
    <t>45</t>
  </si>
  <si>
    <t>46</t>
  </si>
  <si>
    <t>その他の製造工業製品</t>
  </si>
  <si>
    <t>水道</t>
  </si>
  <si>
    <t>廃棄物処理</t>
  </si>
  <si>
    <t>パルプ・紙・木製品</t>
  </si>
  <si>
    <t>電力・ガス・熱供給</t>
  </si>
  <si>
    <t>対事業所サービス</t>
  </si>
  <si>
    <t>鉱業</t>
    <rPh sb="0" eb="2">
      <t>コウギョウ</t>
    </rPh>
    <phoneticPr fontId="6"/>
  </si>
  <si>
    <t>飲食料品　　　　　　　</t>
    <rPh sb="0" eb="2">
      <t>インショク</t>
    </rPh>
    <phoneticPr fontId="6"/>
  </si>
  <si>
    <t>繊維製品　</t>
  </si>
  <si>
    <t>化学製品  　　　  　</t>
  </si>
  <si>
    <t>石油・石炭製品　　　</t>
  </si>
  <si>
    <t>窯業・土石製品　　</t>
  </si>
  <si>
    <t>鉄鋼　　　　　　　　</t>
  </si>
  <si>
    <t>非鉄金属　　　　　　</t>
  </si>
  <si>
    <t>金属製品　　　　　　</t>
  </si>
  <si>
    <t>はん用機械</t>
    <rPh sb="2" eb="3">
      <t>ヨウ</t>
    </rPh>
    <rPh sb="3" eb="5">
      <t>キカイ</t>
    </rPh>
    <phoneticPr fontId="6"/>
  </si>
  <si>
    <t>生産用機械</t>
    <rPh sb="0" eb="2">
      <t>セイサン</t>
    </rPh>
    <rPh sb="2" eb="3">
      <t>ヨウ</t>
    </rPh>
    <rPh sb="3" eb="5">
      <t>キカイ</t>
    </rPh>
    <phoneticPr fontId="6"/>
  </si>
  <si>
    <t>業務用機械</t>
    <rPh sb="0" eb="2">
      <t>ギョウム</t>
    </rPh>
    <rPh sb="2" eb="3">
      <t>ヨウ</t>
    </rPh>
    <rPh sb="3" eb="5">
      <t>キカイ</t>
    </rPh>
    <phoneticPr fontId="6"/>
  </si>
  <si>
    <t>電子部品</t>
    <rPh sb="0" eb="2">
      <t>デンシ</t>
    </rPh>
    <rPh sb="2" eb="4">
      <t>ブヒン</t>
    </rPh>
    <phoneticPr fontId="6"/>
  </si>
  <si>
    <t>電気機械　　　　　　</t>
  </si>
  <si>
    <t>輸送機械  　　　　　</t>
  </si>
  <si>
    <t>その他の製造工業製品（３／３）</t>
  </si>
  <si>
    <t>金融・保険　　　　　</t>
  </si>
  <si>
    <t>情報通信</t>
    <rPh sb="0" eb="2">
      <t>ジョウホウ</t>
    </rPh>
    <rPh sb="2" eb="4">
      <t>ツウシン</t>
    </rPh>
    <phoneticPr fontId="6"/>
  </si>
  <si>
    <t>教育・研究　　　　　</t>
  </si>
  <si>
    <t>医療・福祉</t>
    <rPh sb="0" eb="2">
      <t>イリョウ</t>
    </rPh>
    <rPh sb="3" eb="5">
      <t>フクシ</t>
    </rPh>
    <phoneticPr fontId="6"/>
  </si>
  <si>
    <t>事務用品</t>
    <rPh sb="0" eb="2">
      <t>ジム</t>
    </rPh>
    <rPh sb="2" eb="4">
      <t>ヨウヒン</t>
    </rPh>
    <phoneticPr fontId="6"/>
  </si>
  <si>
    <t>分類不明</t>
    <rPh sb="0" eb="2">
      <t>ブンルイ</t>
    </rPh>
    <rPh sb="2" eb="4">
      <t>フメイ</t>
    </rPh>
    <phoneticPr fontId="6"/>
  </si>
  <si>
    <t>電気機械　　　　　　</t>
    <phoneticPr fontId="6"/>
  </si>
  <si>
    <t>輸送機械  　　　　　</t>
    <phoneticPr fontId="6"/>
  </si>
  <si>
    <t>その他の製造工業製品（３／３）</t>
    <phoneticPr fontId="6"/>
  </si>
  <si>
    <t>建設　　　　　　　　</t>
    <phoneticPr fontId="6"/>
  </si>
  <si>
    <t>電力・ガス・熱供給</t>
    <phoneticPr fontId="6"/>
  </si>
  <si>
    <t>水道</t>
    <phoneticPr fontId="6"/>
  </si>
  <si>
    <t>廃棄物処理</t>
    <phoneticPr fontId="6"/>
  </si>
  <si>
    <t>商業　　　　　　　　</t>
    <phoneticPr fontId="6"/>
  </si>
  <si>
    <t>金融・保険　　　　　</t>
    <phoneticPr fontId="6"/>
  </si>
  <si>
    <t>不動産　　　　　　　</t>
    <phoneticPr fontId="6"/>
  </si>
  <si>
    <t>運輸・郵便　　　</t>
    <rPh sb="3" eb="5">
      <t>ユウビン</t>
    </rPh>
    <phoneticPr fontId="6"/>
  </si>
  <si>
    <t>公務　　　　　　　　</t>
    <phoneticPr fontId="6"/>
  </si>
  <si>
    <t>教育・研究　　　　　</t>
    <phoneticPr fontId="6"/>
  </si>
  <si>
    <t>対事業所サービス</t>
    <phoneticPr fontId="6"/>
  </si>
  <si>
    <t>対個人サービス</t>
    <rPh sb="0" eb="1">
      <t>タイ</t>
    </rPh>
    <rPh sb="1" eb="3">
      <t>コジン</t>
    </rPh>
    <phoneticPr fontId="6"/>
  </si>
  <si>
    <t>内生部門計</t>
    <phoneticPr fontId="6"/>
  </si>
  <si>
    <t>02  鉱業</t>
    <rPh sb="4" eb="6">
      <t>コウギョウ</t>
    </rPh>
    <phoneticPr fontId="6"/>
  </si>
  <si>
    <t>03  飲食料品　　　　　　　</t>
    <rPh sb="4" eb="6">
      <t>インショク</t>
    </rPh>
    <phoneticPr fontId="6"/>
  </si>
  <si>
    <t>04  繊維製品　</t>
  </si>
  <si>
    <t>04  繊維製品　</t>
    <phoneticPr fontId="4"/>
  </si>
  <si>
    <t>05  パルプ・紙・木製品</t>
  </si>
  <si>
    <t>05  パルプ・紙・木製品</t>
    <phoneticPr fontId="4"/>
  </si>
  <si>
    <t>06  化学製品  　　　  　</t>
  </si>
  <si>
    <t>06  化学製品  　　　  　</t>
    <phoneticPr fontId="4"/>
  </si>
  <si>
    <t>07  石油・石炭製品　　　</t>
  </si>
  <si>
    <t>07  石油・石炭製品　　　</t>
    <phoneticPr fontId="4"/>
  </si>
  <si>
    <t>09  窯業・土石製品　　</t>
  </si>
  <si>
    <t>09  窯業・土石製品　　</t>
    <phoneticPr fontId="4"/>
  </si>
  <si>
    <t>10  鉄鋼　　　　　　　　</t>
  </si>
  <si>
    <t>10  鉄鋼　　　　　　　　</t>
    <phoneticPr fontId="4"/>
  </si>
  <si>
    <t>11  非鉄金属　　　　　　</t>
  </si>
  <si>
    <t>11  非鉄金属　　　　　　</t>
    <phoneticPr fontId="4"/>
  </si>
  <si>
    <t>12  金属製品　　　　　　</t>
  </si>
  <si>
    <t>12  金属製品　　　　　　</t>
    <phoneticPr fontId="4"/>
  </si>
  <si>
    <t>13  はん用機械</t>
    <rPh sb="6" eb="7">
      <t>ヨウ</t>
    </rPh>
    <rPh sb="7" eb="9">
      <t>キカイ</t>
    </rPh>
    <phoneticPr fontId="6"/>
  </si>
  <si>
    <t>14  生産用機械</t>
    <rPh sb="4" eb="6">
      <t>セイサン</t>
    </rPh>
    <rPh sb="6" eb="7">
      <t>ヨウ</t>
    </rPh>
    <rPh sb="7" eb="9">
      <t>キカイ</t>
    </rPh>
    <phoneticPr fontId="6"/>
  </si>
  <si>
    <t>15  業務用機械</t>
    <rPh sb="4" eb="6">
      <t>ギョウム</t>
    </rPh>
    <rPh sb="6" eb="7">
      <t>ヨウ</t>
    </rPh>
    <rPh sb="7" eb="9">
      <t>キカイ</t>
    </rPh>
    <phoneticPr fontId="6"/>
  </si>
  <si>
    <t>16  電子部品</t>
    <rPh sb="4" eb="6">
      <t>デンシ</t>
    </rPh>
    <rPh sb="6" eb="8">
      <t>ブヒン</t>
    </rPh>
    <phoneticPr fontId="6"/>
  </si>
  <si>
    <t>17  電気機械　　　　　　</t>
  </si>
  <si>
    <t>17  電気機械　　　　　　</t>
    <phoneticPr fontId="4"/>
  </si>
  <si>
    <t>19  輸送機械  　　　　　</t>
  </si>
  <si>
    <t>19  輸送機械  　　　　　</t>
    <phoneticPr fontId="4"/>
  </si>
  <si>
    <t>20  その他の製造工業製品</t>
  </si>
  <si>
    <t>20  その他の製造工業製品</t>
    <phoneticPr fontId="4"/>
  </si>
  <si>
    <t>21  建設　　　　　　　　</t>
  </si>
  <si>
    <t>21  建設　　　　　　　　</t>
    <phoneticPr fontId="4"/>
  </si>
  <si>
    <t>22  電力・ガス・熱供給</t>
  </si>
  <si>
    <t>22  電力・ガス・熱供給</t>
    <phoneticPr fontId="4"/>
  </si>
  <si>
    <t>23  水道</t>
  </si>
  <si>
    <t>23  水道</t>
    <phoneticPr fontId="4"/>
  </si>
  <si>
    <t>24  廃棄物処理</t>
  </si>
  <si>
    <t>24  廃棄物処理</t>
    <phoneticPr fontId="4"/>
  </si>
  <si>
    <t>25  商業　　　　　　　　</t>
  </si>
  <si>
    <t>25  商業　　　　　　　　</t>
    <phoneticPr fontId="4"/>
  </si>
  <si>
    <t>26  金融・保険　　　　　</t>
  </si>
  <si>
    <t>26  金融・保険　　　　　</t>
    <phoneticPr fontId="4"/>
  </si>
  <si>
    <t>27  不動産　　　　　　　</t>
  </si>
  <si>
    <t>27  不動産　　　　　　　</t>
    <phoneticPr fontId="4"/>
  </si>
  <si>
    <t>28  運輸・郵便　　　</t>
    <rPh sb="7" eb="9">
      <t>ユウビン</t>
    </rPh>
    <phoneticPr fontId="4"/>
  </si>
  <si>
    <t>29  情報通信</t>
    <rPh sb="4" eb="6">
      <t>ジョウホウ</t>
    </rPh>
    <rPh sb="6" eb="8">
      <t>ツウシン</t>
    </rPh>
    <phoneticPr fontId="6"/>
  </si>
  <si>
    <t>30  公務　　　　　　　　</t>
  </si>
  <si>
    <t>30  公務　　　　　　　　</t>
    <phoneticPr fontId="4"/>
  </si>
  <si>
    <t>31  教育・研究　　　　　</t>
  </si>
  <si>
    <t>31  教育・研究　　　　　</t>
    <phoneticPr fontId="4"/>
  </si>
  <si>
    <t>32  医療・福祉</t>
    <rPh sb="4" eb="6">
      <t>イリョウ</t>
    </rPh>
    <rPh sb="7" eb="9">
      <t>フクシ</t>
    </rPh>
    <phoneticPr fontId="6"/>
  </si>
  <si>
    <t>34  対事業所サービス</t>
  </si>
  <si>
    <t>34  対事業所サービス</t>
    <phoneticPr fontId="4"/>
  </si>
  <si>
    <t>35  対個人サービス</t>
    <rPh sb="4" eb="5">
      <t>タイ</t>
    </rPh>
    <rPh sb="5" eb="7">
      <t>コジン</t>
    </rPh>
    <phoneticPr fontId="4"/>
  </si>
  <si>
    <t>36  事務用品</t>
    <rPh sb="4" eb="6">
      <t>ジム</t>
    </rPh>
    <rPh sb="6" eb="8">
      <t>ヨウヒン</t>
    </rPh>
    <phoneticPr fontId="6"/>
  </si>
  <si>
    <t>37  分類不明</t>
    <rPh sb="4" eb="6">
      <t>ブンルイ</t>
    </rPh>
    <rPh sb="6" eb="8">
      <t>フメイ</t>
    </rPh>
    <phoneticPr fontId="6"/>
  </si>
  <si>
    <t>38  内生部門計　　</t>
  </si>
  <si>
    <t>38  内生部門計　　</t>
    <phoneticPr fontId="4"/>
  </si>
  <si>
    <t>39  家計外消費支出（行）</t>
    <rPh sb="12" eb="13">
      <t>ギョウ</t>
    </rPh>
    <phoneticPr fontId="50"/>
  </si>
  <si>
    <t>40  雇用者所得</t>
  </si>
  <si>
    <t>40  雇用者所得</t>
    <phoneticPr fontId="4"/>
  </si>
  <si>
    <t>41  営業余剰</t>
  </si>
  <si>
    <t>41  営業余剰</t>
    <phoneticPr fontId="4"/>
  </si>
  <si>
    <t>42  資本減耗引当</t>
  </si>
  <si>
    <t>42  資本減耗引当</t>
    <phoneticPr fontId="4"/>
  </si>
  <si>
    <t>43  間接税（関税・輸入品商品税を除く。）</t>
  </si>
  <si>
    <t>43  間接税（関税・輸入品商品税を除く。）</t>
    <phoneticPr fontId="4"/>
  </si>
  <si>
    <t>44  （控除）経常補助金</t>
  </si>
  <si>
    <t>44  （控除）経常補助金</t>
    <phoneticPr fontId="4"/>
  </si>
  <si>
    <t>45  粗付加価値部門計</t>
    <rPh sb="9" eb="11">
      <t>ブモン</t>
    </rPh>
    <phoneticPr fontId="50"/>
  </si>
  <si>
    <t>46  県内生産額</t>
    <rPh sb="4" eb="6">
      <t>ケンナイ</t>
    </rPh>
    <rPh sb="6" eb="9">
      <t>セイサンガク</t>
    </rPh>
    <phoneticPr fontId="50"/>
  </si>
  <si>
    <t>（３７部門）</t>
    <rPh sb="3" eb="5">
      <t>ブモン</t>
    </rPh>
    <phoneticPr fontId="5"/>
  </si>
  <si>
    <t>逆行列係数表（３７部門）</t>
    <rPh sb="0" eb="3">
      <t>ギャクギョウレツ</t>
    </rPh>
    <rPh sb="3" eb="5">
      <t>ケイスウ</t>
    </rPh>
    <rPh sb="5" eb="6">
      <t>ヒョウ</t>
    </rPh>
    <rPh sb="9" eb="11">
      <t>ブモン</t>
    </rPh>
    <phoneticPr fontId="4"/>
  </si>
  <si>
    <t>合計</t>
    <rPh sb="0" eb="2">
      <t>ゴウケイ</t>
    </rPh>
    <phoneticPr fontId="9"/>
  </si>
  <si>
    <t>中間投入係数表</t>
    <rPh sb="0" eb="2">
      <t>チュウカン</t>
    </rPh>
    <rPh sb="2" eb="4">
      <t>トウニュウ</t>
    </rPh>
    <rPh sb="4" eb="7">
      <t>ケイスウヒョウ</t>
    </rPh>
    <phoneticPr fontId="4"/>
  </si>
  <si>
    <t>014</t>
  </si>
  <si>
    <t>015</t>
  </si>
  <si>
    <t>016</t>
  </si>
  <si>
    <t>017</t>
  </si>
  <si>
    <t>018</t>
  </si>
  <si>
    <t>019</t>
  </si>
  <si>
    <t>020</t>
  </si>
  <si>
    <t>021</t>
  </si>
  <si>
    <t>022</t>
  </si>
  <si>
    <t>023</t>
  </si>
  <si>
    <t>024</t>
  </si>
  <si>
    <t>025</t>
  </si>
  <si>
    <t>026</t>
  </si>
  <si>
    <t>027</t>
  </si>
  <si>
    <t>011</t>
    <phoneticPr fontId="17"/>
  </si>
  <si>
    <t>028</t>
  </si>
  <si>
    <t>029</t>
  </si>
  <si>
    <t>030</t>
  </si>
  <si>
    <t>031</t>
  </si>
  <si>
    <t>032</t>
  </si>
  <si>
    <t>033</t>
  </si>
  <si>
    <t>034</t>
  </si>
  <si>
    <t>035</t>
  </si>
  <si>
    <t>036</t>
  </si>
  <si>
    <t>037</t>
  </si>
  <si>
    <t xml:space="preserve">経済波及効果推計表（３７部門）　 </t>
    <rPh sb="0" eb="2">
      <t>ケイザイ</t>
    </rPh>
    <rPh sb="12" eb="14">
      <t>ブモン</t>
    </rPh>
    <phoneticPr fontId="4"/>
  </si>
  <si>
    <t>37部門</t>
    <phoneticPr fontId="22"/>
  </si>
  <si>
    <t>○計算シート</t>
  </si>
  <si>
    <t>　観光消費額の産業部門別需要額の把握が困難な場合に、次のシートを用いて、全国平均値に基づき按分し、</t>
    <rPh sb="26" eb="27">
      <t>ツギ</t>
    </rPh>
    <rPh sb="32" eb="33">
      <t>モチ</t>
    </rPh>
    <phoneticPr fontId="22"/>
  </si>
  <si>
    <t>費　　　　　目</t>
  </si>
  <si>
    <t>需要額を推計することができます。</t>
    <phoneticPr fontId="22"/>
  </si>
  <si>
    <t>消費額（十億円）</t>
    <rPh sb="4" eb="5">
      <t>ジュウ</t>
    </rPh>
    <phoneticPr fontId="22"/>
  </si>
  <si>
    <t>消費額単価(円/1人1回)</t>
  </si>
  <si>
    <t>消費額構成比（％）</t>
  </si>
  <si>
    <t>（百万円）</t>
    <rPh sb="1" eb="3">
      <t>ヒャクマン</t>
    </rPh>
    <phoneticPr fontId="4"/>
  </si>
  <si>
    <t>宿泊</t>
  </si>
  <si>
    <t>日帰り</t>
  </si>
  <si>
    <t>合計</t>
  </si>
  <si>
    <t>交</t>
  </si>
  <si>
    <t>旅行会社収入</t>
  </si>
  <si>
    <t>　※入力シートの①～③のいずれか１つに入力して下さい。</t>
    <phoneticPr fontId="22"/>
  </si>
  <si>
    <t>鉄道</t>
  </si>
  <si>
    <t>○入力シート</t>
  </si>
  <si>
    <t>項　　　　　　目</t>
  </si>
  <si>
    <t>来場者数（人）</t>
  </si>
  <si>
    <t>宿</t>
  </si>
  <si>
    <t>宿泊費</t>
  </si>
  <si>
    <t>宿泊客</t>
    <rPh sb="2" eb="3">
      <t>キャク</t>
    </rPh>
    <phoneticPr fontId="4"/>
  </si>
  <si>
    <t>日帰り客</t>
    <rPh sb="3" eb="4">
      <t>キャク</t>
    </rPh>
    <phoneticPr fontId="4"/>
  </si>
  <si>
    <t>飲</t>
  </si>
  <si>
    <t>消費支出総額又は来場者数</t>
  </si>
  <si>
    <t>交通費</t>
  </si>
  <si>
    <t xml:space="preserve"> </t>
  </si>
  <si>
    <t>　※消費支出額は１人当たりの金額ではなく、</t>
    <phoneticPr fontId="22"/>
  </si>
  <si>
    <t>飲食費</t>
  </si>
  <si>
    <t>　　人数を掛けた合計額を入力して下さい。</t>
    <rPh sb="16" eb="17">
      <t>シタ</t>
    </rPh>
    <phoneticPr fontId="22"/>
  </si>
  <si>
    <t>その他</t>
  </si>
  <si>
    <t>○出力シート</t>
  </si>
  <si>
    <t>（百万円）</t>
    <rPh sb="1" eb="2">
      <t>ヒャク</t>
    </rPh>
    <rPh sb="2" eb="3">
      <t>マン</t>
    </rPh>
    <phoneticPr fontId="4"/>
  </si>
  <si>
    <t>入力表のこの部分です。</t>
    <rPh sb="0" eb="2">
      <t>ニュウリョク</t>
    </rPh>
    <rPh sb="2" eb="3">
      <t>ヒョウ</t>
    </rPh>
    <rPh sb="6" eb="8">
      <t>ブブン</t>
    </rPh>
    <phoneticPr fontId="22"/>
  </si>
  <si>
    <t>他</t>
  </si>
  <si>
    <t>旅　行　支　出　計</t>
  </si>
  <si>
    <t>旅　行　量 （千人回）</t>
  </si>
  <si>
    <t>旅行支出計</t>
  </si>
  <si>
    <t>６　観光消費推計　</t>
    <rPh sb="2" eb="4">
      <t>カンコウ</t>
    </rPh>
    <rPh sb="4" eb="6">
      <t>ショウヒ</t>
    </rPh>
    <rPh sb="6" eb="8">
      <t>スイケイ</t>
    </rPh>
    <phoneticPr fontId="4"/>
  </si>
  <si>
    <t>７　需要増加額</t>
    <rPh sb="2" eb="4">
      <t>ジュヨウ</t>
    </rPh>
    <rPh sb="4" eb="7">
      <t>ゾウカガク</t>
    </rPh>
    <phoneticPr fontId="4"/>
  </si>
  <si>
    <t>８　計算表</t>
    <rPh sb="2" eb="5">
      <t>ケイサンヒョウ</t>
    </rPh>
    <phoneticPr fontId="4"/>
  </si>
  <si>
    <t>９　部門別分析結果</t>
    <rPh sb="2" eb="5">
      <t>ブモンベツ</t>
    </rPh>
    <rPh sb="5" eb="7">
      <t>ブンセキ</t>
    </rPh>
    <rPh sb="7" eb="9">
      <t>ケッカ</t>
    </rPh>
    <phoneticPr fontId="22"/>
  </si>
  <si>
    <t>10　中間投入計算用</t>
    <rPh sb="3" eb="5">
      <t>チュウカン</t>
    </rPh>
    <rPh sb="5" eb="7">
      <t>トウニュウ</t>
    </rPh>
    <rPh sb="7" eb="9">
      <t>ケイサン</t>
    </rPh>
    <rPh sb="9" eb="10">
      <t>ヨウ</t>
    </rPh>
    <phoneticPr fontId="4"/>
  </si>
  <si>
    <t>11　投入係数表</t>
    <rPh sb="3" eb="5">
      <t>トウニュウ</t>
    </rPh>
    <rPh sb="5" eb="7">
      <t>ケイスウ</t>
    </rPh>
    <rPh sb="7" eb="8">
      <t>ヒョウ</t>
    </rPh>
    <phoneticPr fontId="22"/>
  </si>
  <si>
    <t>12　逆行列表（開放）</t>
    <rPh sb="3" eb="4">
      <t>ギャク</t>
    </rPh>
    <rPh sb="4" eb="6">
      <t>ギョウレツ</t>
    </rPh>
    <rPh sb="6" eb="7">
      <t>ヒョウ</t>
    </rPh>
    <rPh sb="8" eb="10">
      <t>カイホウ</t>
    </rPh>
    <phoneticPr fontId="22"/>
  </si>
  <si>
    <t>開放型逆行列係数（　　　　　　　　　　　　　　　　　   型）です。</t>
    <rPh sb="29" eb="30">
      <t>カタ</t>
    </rPh>
    <phoneticPr fontId="22"/>
  </si>
  <si>
    <t>　このうち、利用者が入力に用いるのは「入力表」のみです。産業部門別の最終需要増加額が分からない場合は、「観光消費推計」も使用します。</t>
    <rPh sb="6" eb="9">
      <t>リヨウシャ</t>
    </rPh>
    <rPh sb="10" eb="12">
      <t>ニュウリョク</t>
    </rPh>
    <rPh sb="13" eb="14">
      <t>モチ</t>
    </rPh>
    <rPh sb="21" eb="22">
      <t>ヒョウ</t>
    </rPh>
    <rPh sb="52" eb="54">
      <t>カンコウ</t>
    </rPh>
    <rPh sb="54" eb="56">
      <t>ショウヒ</t>
    </rPh>
    <rPh sb="56" eb="58">
      <t>スイケイ</t>
    </rPh>
    <rPh sb="60" eb="62">
      <t>シヨウ</t>
    </rPh>
    <phoneticPr fontId="4"/>
  </si>
  <si>
    <t>対応する産業連関表
部門分類(37部門)</t>
    <phoneticPr fontId="22"/>
  </si>
  <si>
    <t>品　目　例　示</t>
    <rPh sb="0" eb="1">
      <t>シナ</t>
    </rPh>
    <rPh sb="2" eb="3">
      <t>メ</t>
    </rPh>
    <rPh sb="4" eb="5">
      <t>レイ</t>
    </rPh>
    <rPh sb="6" eb="7">
      <t>シメス</t>
    </rPh>
    <phoneticPr fontId="22"/>
  </si>
  <si>
    <t>37部門</t>
    <phoneticPr fontId="22"/>
  </si>
  <si>
    <t>県内産の
需要のみ
(生産者価格)</t>
    <rPh sb="2" eb="3">
      <t>サン</t>
    </rPh>
    <phoneticPr fontId="28"/>
  </si>
  <si>
    <t>県内産の
需要のみ
(購入者価格)</t>
    <rPh sb="2" eb="3">
      <t>サン</t>
    </rPh>
    <phoneticPr fontId="28"/>
  </si>
  <si>
    <t>消費支出額</t>
    <phoneticPr fontId="4"/>
  </si>
  <si>
    <t>単位調整係数</t>
    <rPh sb="0" eb="2">
      <t>タンイ</t>
    </rPh>
    <rPh sb="2" eb="4">
      <t>チョウセイ</t>
    </rPh>
    <rPh sb="4" eb="6">
      <t>ケイスウ</t>
    </rPh>
    <phoneticPr fontId="17"/>
  </si>
  <si>
    <t>億円</t>
    <rPh sb="0" eb="2">
      <t>オクエン</t>
    </rPh>
    <phoneticPr fontId="17"/>
  </si>
  <si>
    <t>百万円</t>
    <rPh sb="0" eb="2">
      <t>ヒャクマン</t>
    </rPh>
    <rPh sb="2" eb="3">
      <t>エン</t>
    </rPh>
    <phoneticPr fontId="17"/>
  </si>
  <si>
    <t>千円</t>
    <rPh sb="0" eb="2">
      <t>センエン</t>
    </rPh>
    <phoneticPr fontId="17"/>
  </si>
  <si>
    <t>円</t>
    <rPh sb="0" eb="1">
      <t>エン</t>
    </rPh>
    <phoneticPr fontId="17"/>
  </si>
  <si>
    <t>選択した値</t>
    <rPh sb="0" eb="2">
      <t>センタク</t>
    </rPh>
    <rPh sb="4" eb="5">
      <t>アタイ</t>
    </rPh>
    <phoneticPr fontId="17"/>
  </si>
  <si>
    <t>　ここで単位を百万円に調整しますので、入力表の単位は、百万円を選んで下さい。</t>
    <rPh sb="4" eb="6">
      <t>タンイ</t>
    </rPh>
    <rPh sb="7" eb="9">
      <t>ヒャクマン</t>
    </rPh>
    <rPh sb="9" eb="10">
      <t>エン</t>
    </rPh>
    <rPh sb="11" eb="13">
      <t>チョウセイ</t>
    </rPh>
    <rPh sb="19" eb="21">
      <t>ニュウリョク</t>
    </rPh>
    <rPh sb="21" eb="22">
      <t>ヒョウ</t>
    </rPh>
    <phoneticPr fontId="22"/>
  </si>
  <si>
    <t>※単位をリストから選択してください。</t>
    <rPh sb="1" eb="3">
      <t>タンイ</t>
    </rPh>
    <rPh sb="9" eb="11">
      <t>センタク</t>
    </rPh>
    <phoneticPr fontId="22"/>
  </si>
  <si>
    <t>（来場者数を入力する場合は選択する必要はありません。）</t>
    <rPh sb="1" eb="4">
      <t>ライジョウシャ</t>
    </rPh>
    <rPh sb="4" eb="5">
      <t>スウ</t>
    </rPh>
    <rPh sb="6" eb="8">
      <t>ニュウリョク</t>
    </rPh>
    <rPh sb="10" eb="12">
      <t>バアイ</t>
    </rPh>
    <rPh sb="13" eb="15">
      <t>センタク</t>
    </rPh>
    <rPh sb="17" eb="19">
      <t>ヒツヨウ</t>
    </rPh>
    <phoneticPr fontId="22"/>
  </si>
  <si>
    <t>消費支出額（百万円）</t>
    <rPh sb="6" eb="8">
      <t>ヒャクマン</t>
    </rPh>
    <rPh sb="8" eb="9">
      <t>エン</t>
    </rPh>
    <phoneticPr fontId="4"/>
  </si>
  <si>
    <t>項目</t>
    <rPh sb="0" eb="2">
      <t>コウモク</t>
    </rPh>
    <phoneticPr fontId="17"/>
  </si>
  <si>
    <t>※ 観光消費推計シートを用いて入力データを算出した場合は「百万円」を選択してください。</t>
    <rPh sb="2" eb="4">
      <t>カンコウ</t>
    </rPh>
    <rPh sb="4" eb="6">
      <t>ショウヒ</t>
    </rPh>
    <rPh sb="6" eb="8">
      <t>スイケイ</t>
    </rPh>
    <rPh sb="12" eb="13">
      <t>モチ</t>
    </rPh>
    <rPh sb="15" eb="17">
      <t>ニュウリョク</t>
    </rPh>
    <rPh sb="21" eb="23">
      <t>サンシュツ</t>
    </rPh>
    <rPh sb="25" eb="27">
      <t>バアイ</t>
    </rPh>
    <rPh sb="29" eb="31">
      <t>ヒャクマン</t>
    </rPh>
    <rPh sb="31" eb="32">
      <t>エン</t>
    </rPh>
    <rPh sb="34" eb="36">
      <t>センタク</t>
    </rPh>
    <phoneticPr fontId="17"/>
  </si>
  <si>
    <t>産業連関表
部門分類(37部門)</t>
    <phoneticPr fontId="22"/>
  </si>
  <si>
    <t>　</t>
    <phoneticPr fontId="48"/>
  </si>
  <si>
    <t>②</t>
    <phoneticPr fontId="17"/>
  </si>
  <si>
    <t>①</t>
    <phoneticPr fontId="17"/>
  </si>
  <si>
    <t>③</t>
    <phoneticPr fontId="17"/>
  </si>
  <si>
    <t>２　この分析ツールで設定した事項</t>
    <phoneticPr fontId="22"/>
  </si>
  <si>
    <t>⑨</t>
    <phoneticPr fontId="17"/>
  </si>
  <si>
    <t>⑧</t>
    <phoneticPr fontId="17"/>
  </si>
  <si>
    <t>　生産波及効果が達成される期間は、不明です。</t>
    <phoneticPr fontId="22"/>
  </si>
  <si>
    <t>⑦</t>
    <phoneticPr fontId="17"/>
  </si>
  <si>
    <t>　企業の生産能力には限界がなく、あらゆる需要に応えられると想定します。</t>
    <phoneticPr fontId="22"/>
  </si>
  <si>
    <t>⑥</t>
    <phoneticPr fontId="17"/>
  </si>
  <si>
    <t>　在庫による調整は考慮していません。需要の増加にはすべて生産増で対応することとし、在庫の取り崩しによる波及の中断は想定していません。</t>
    <phoneticPr fontId="22"/>
  </si>
  <si>
    <t>⑤</t>
    <phoneticPr fontId="17"/>
  </si>
  <si>
    <t>④</t>
    <phoneticPr fontId="17"/>
  </si>
  <si>
    <t xml:space="preserve"> </t>
    <phoneticPr fontId="22"/>
  </si>
  <si>
    <t>　　</t>
    <phoneticPr fontId="22"/>
  </si>
  <si>
    <t>　 この表から、本県の産業構造や産業相互の依存関係を総体的に把握することができます。</t>
    <phoneticPr fontId="22"/>
  </si>
  <si>
    <t>　 群馬県産業連関表は、１年間に県内で各産業がどれだけの原材料や労働力を投入して、財・サービスをどれだけ生産し、それが産業や家計などにどのように販売されたかという経済取引を一覧表にまとめたものです。</t>
    <rPh sb="2" eb="5">
      <t>グンマケン</t>
    </rPh>
    <rPh sb="19" eb="22">
      <t>カクサンギョウ</t>
    </rPh>
    <rPh sb="28" eb="31">
      <t>ゲンザイリョウ</t>
    </rPh>
    <rPh sb="32" eb="35">
      <t>ロウドウリョク</t>
    </rPh>
    <rPh sb="36" eb="38">
      <t>トウニュウ</t>
    </rPh>
    <phoneticPr fontId="22"/>
  </si>
  <si>
    <t>　</t>
    <phoneticPr fontId="22"/>
  </si>
  <si>
    <t>１　分析にあたっての留意点</t>
    <rPh sb="2" eb="4">
      <t>ブンセキ</t>
    </rPh>
    <rPh sb="10" eb="13">
      <t>リュウイテン</t>
    </rPh>
    <phoneticPr fontId="22"/>
  </si>
  <si>
    <t>　自給率は一定としています。需要が増加すれば県内で生産する優位性が高まり、県産品で賄う割合が変化することも考えられますが、そのような変化は起こらないものと仮定します。</t>
    <phoneticPr fontId="22"/>
  </si>
  <si>
    <t>　県民の収入が増加し、それに伴う消費がもたらす県内への経済波及効果を求める際に使用します。賃金の上昇金額など収入の増加額により推計します。</t>
    <phoneticPr fontId="17"/>
  </si>
  <si>
    <t>　県内の企業等が生産を増加した場合の県内への経済波及効果を求める際に使用します。</t>
    <phoneticPr fontId="22"/>
  </si>
  <si>
    <t>県内産・県外産の区分不明
（購入者価格）</t>
    <phoneticPr fontId="22"/>
  </si>
  <si>
    <t>県内産の需要のみ
(購入者価格)</t>
    <phoneticPr fontId="22"/>
  </si>
  <si>
    <t>県内産の需要のみ
(生産者価格)</t>
    <phoneticPr fontId="22"/>
  </si>
  <si>
    <t>需要する「モノ」や「サービス」が県内で生産されたものかどうか分からない場合は、この欄に入力して下さい。</t>
    <phoneticPr fontId="22"/>
  </si>
  <si>
    <t>　</t>
    <phoneticPr fontId="22"/>
  </si>
  <si>
    <t>※入力内訳は、把握している数値に応じて、上記の３つを使い分けることができます。なお、部門ごとに異なる内訳を使用したり、あるいは1つの部門で複数の内訳を同時に使用することもできます。　</t>
    <phoneticPr fontId="22"/>
  </si>
  <si>
    <t>※生産者価格とは生産者が出荷するときの価格であり、購入者価格とは店等で販売するときの価格です。</t>
    <phoneticPr fontId="22"/>
  </si>
  <si>
    <t>商　店</t>
    <phoneticPr fontId="22"/>
  </si>
  <si>
    <t>　②　消費転換率の値をリストから選択します。</t>
    <phoneticPr fontId="22"/>
  </si>
  <si>
    <t>　県内の消費、投資等の需要増加がもたらす県内への経済波及効果を求める際に使用します。この分析ツールの標準ファイルです。</t>
    <phoneticPr fontId="22"/>
  </si>
  <si>
    <t>　このファイルです。県内の観光、イベント等の需要増加がもたらす県内への経済波及効果を求める際に使用します。部門別の最終需要増加額が分からない場合でも、全体の消費額か来場者数が分かれば推計できます。</t>
    <phoneticPr fontId="22"/>
  </si>
  <si>
    <t>産業部門別の最終需要増加額が分からない場合でも、入力数値を推計できるシートです。</t>
    <rPh sb="0" eb="2">
      <t>サンギョウ</t>
    </rPh>
    <phoneticPr fontId="22"/>
  </si>
  <si>
    <t>　最終需要増加額に入力する数値の単位を選択します。</t>
    <rPh sb="5" eb="7">
      <t>ゾウカ</t>
    </rPh>
    <phoneticPr fontId="22"/>
  </si>
  <si>
    <t>①</t>
    <phoneticPr fontId="17"/>
  </si>
  <si>
    <t>　波及効果の測定は、生産誘発額、粗付加価値誘発額、雇用者所得誘発額、就業誘発者数について第二次波及効果まで測定します。</t>
    <phoneticPr fontId="22"/>
  </si>
  <si>
    <t>②</t>
    <phoneticPr fontId="17"/>
  </si>
  <si>
    <t>　また、消費をどの産業部門に配分するかについては、産業連関表の民間最終消費支出の構成比を用います。</t>
    <phoneticPr fontId="22"/>
  </si>
  <si>
    <t>③</t>
    <phoneticPr fontId="17"/>
  </si>
  <si>
    <t>　購入者価格を生産者価格に変換するマージン率は、国の産業連関表のマージン率を利用します。</t>
    <phoneticPr fontId="22"/>
  </si>
  <si>
    <t>　この「観光客増加」ファイルは、次のとおり１２種類のワークシートで構成されています。</t>
    <rPh sb="4" eb="7">
      <t>カンコウキャク</t>
    </rPh>
    <rPh sb="7" eb="9">
      <t>ゾウカ</t>
    </rPh>
    <rPh sb="16" eb="17">
      <t>ツギ</t>
    </rPh>
    <rPh sb="23" eb="25">
      <t>シュルイ</t>
    </rPh>
    <rPh sb="33" eb="35">
      <t>コウセイ</t>
    </rPh>
    <phoneticPr fontId="4"/>
  </si>
  <si>
    <r>
      <t>　ユーザーが操作するのは、「入力表」シートのみです。「入力表」シートで次の作業を行って下さい。（産業部門別の最終需要増加額が分からない場合は、</t>
    </r>
    <r>
      <rPr>
        <b/>
        <sz val="11"/>
        <color rgb="FFFF0000"/>
        <rFont val="ＭＳ Ｐゴシック"/>
        <family val="3"/>
        <charset val="128"/>
      </rPr>
      <t>「観光消費推計」シート</t>
    </r>
    <r>
      <rPr>
        <sz val="11"/>
        <rFont val="ＭＳ Ｐゴシック"/>
        <family val="3"/>
        <charset val="128"/>
      </rPr>
      <t>も御使用下さい。)</t>
    </r>
    <rPh sb="16" eb="17">
      <t>ヒョウ</t>
    </rPh>
    <rPh sb="35" eb="36">
      <t>ツギ</t>
    </rPh>
    <rPh sb="43" eb="44">
      <t>クダ</t>
    </rPh>
    <rPh sb="83" eb="84">
      <t>ゴ</t>
    </rPh>
    <rPh sb="86" eb="87">
      <t>クダ</t>
    </rPh>
    <phoneticPr fontId="22"/>
  </si>
  <si>
    <t>農林漁業</t>
    <rPh sb="0" eb="2">
      <t>ノウリン</t>
    </rPh>
    <rPh sb="2" eb="4">
      <t>ギョギョウ</t>
    </rPh>
    <phoneticPr fontId="3"/>
  </si>
  <si>
    <t>鉱業</t>
    <rPh sb="0" eb="2">
      <t>コウギョウ</t>
    </rPh>
    <phoneticPr fontId="4"/>
  </si>
  <si>
    <t>飲食料品　　　　　　　</t>
    <rPh sb="0" eb="2">
      <t>インショク</t>
    </rPh>
    <phoneticPr fontId="4"/>
  </si>
  <si>
    <t>プラスチック・ゴム製品</t>
    <rPh sb="9" eb="11">
      <t>セイヒン</t>
    </rPh>
    <phoneticPr fontId="3"/>
  </si>
  <si>
    <t>はん用機械</t>
    <rPh sb="2" eb="3">
      <t>ヨウ</t>
    </rPh>
    <rPh sb="3" eb="5">
      <t>キカイ</t>
    </rPh>
    <phoneticPr fontId="4"/>
  </si>
  <si>
    <t>生産用機械</t>
    <rPh sb="0" eb="2">
      <t>セイサン</t>
    </rPh>
    <rPh sb="2" eb="3">
      <t>ヨウ</t>
    </rPh>
    <rPh sb="3" eb="5">
      <t>キカイ</t>
    </rPh>
    <phoneticPr fontId="4"/>
  </si>
  <si>
    <t>業務用機械</t>
    <rPh sb="0" eb="2">
      <t>ギョウム</t>
    </rPh>
    <rPh sb="2" eb="3">
      <t>ヨウ</t>
    </rPh>
    <rPh sb="3" eb="5">
      <t>キカイ</t>
    </rPh>
    <phoneticPr fontId="4"/>
  </si>
  <si>
    <t>電子部品</t>
    <rPh sb="0" eb="2">
      <t>デンシ</t>
    </rPh>
    <rPh sb="2" eb="4">
      <t>ブヒン</t>
    </rPh>
    <phoneticPr fontId="4"/>
  </si>
  <si>
    <t>情報通信機器</t>
    <rPh sb="0" eb="2">
      <t>ジョウホウ</t>
    </rPh>
    <rPh sb="2" eb="4">
      <t>ツウシン</t>
    </rPh>
    <rPh sb="4" eb="6">
      <t>キキ</t>
    </rPh>
    <phoneticPr fontId="4"/>
  </si>
  <si>
    <t>運輸・郵便　　　</t>
    <rPh sb="3" eb="5">
      <t>ユウビン</t>
    </rPh>
    <phoneticPr fontId="2"/>
  </si>
  <si>
    <t>情報通信</t>
    <rPh sb="0" eb="2">
      <t>ジョウホウ</t>
    </rPh>
    <rPh sb="2" eb="4">
      <t>ツウシン</t>
    </rPh>
    <phoneticPr fontId="4"/>
  </si>
  <si>
    <t>医療・福祉</t>
    <rPh sb="0" eb="2">
      <t>イリョウ</t>
    </rPh>
    <rPh sb="3" eb="5">
      <t>フクシ</t>
    </rPh>
    <phoneticPr fontId="4"/>
  </si>
  <si>
    <t>他に分類されない会員制団体</t>
    <rPh sb="2" eb="4">
      <t>ブンルイ</t>
    </rPh>
    <rPh sb="8" eb="13">
      <t>カイインセイダンタイ</t>
    </rPh>
    <phoneticPr fontId="4"/>
  </si>
  <si>
    <t>対個人サービス</t>
    <rPh sb="0" eb="1">
      <t>タイ</t>
    </rPh>
    <rPh sb="1" eb="3">
      <t>コジン</t>
    </rPh>
    <phoneticPr fontId="2"/>
  </si>
  <si>
    <t>事務用品</t>
    <rPh sb="0" eb="2">
      <t>ジム</t>
    </rPh>
    <rPh sb="2" eb="4">
      <t>ヨウヒン</t>
    </rPh>
    <phoneticPr fontId="4"/>
  </si>
  <si>
    <t>分類不明</t>
    <rPh sb="0" eb="2">
      <t>ブンルイ</t>
    </rPh>
    <rPh sb="2" eb="4">
      <t>フメイ</t>
    </rPh>
    <phoneticPr fontId="4"/>
  </si>
  <si>
    <t>ガソリン</t>
  </si>
  <si>
    <t>レンタカー・カーシェアリング</t>
  </si>
  <si>
    <t>01  農林漁業　　　　　</t>
    <rPh sb="4" eb="6">
      <t>ノウリン</t>
    </rPh>
    <rPh sb="6" eb="8">
      <t>ギョギョウ</t>
    </rPh>
    <phoneticPr fontId="9"/>
  </si>
  <si>
    <t>08  プラスチック・ゴム製品</t>
    <rPh sb="13" eb="15">
      <t>セイヒン</t>
    </rPh>
    <phoneticPr fontId="9"/>
  </si>
  <si>
    <t>18  情報通信機器</t>
    <rPh sb="4" eb="6">
      <t>ジョウホウ</t>
    </rPh>
    <rPh sb="6" eb="8">
      <t>ツウシン</t>
    </rPh>
    <rPh sb="8" eb="10">
      <t>キキ</t>
    </rPh>
    <phoneticPr fontId="6"/>
  </si>
  <si>
    <t>33  他に分類されない会員制団体</t>
    <rPh sb="6" eb="8">
      <t>ブンルイ</t>
    </rPh>
    <rPh sb="12" eb="15">
      <t>カイインセイ</t>
    </rPh>
    <rPh sb="15" eb="17">
      <t>ダンタイ</t>
    </rPh>
    <phoneticPr fontId="6"/>
  </si>
  <si>
    <t>農林漁業</t>
    <rPh sb="2" eb="4">
      <t>ギョギョウ</t>
    </rPh>
    <phoneticPr fontId="9"/>
  </si>
  <si>
    <t>プラスチック・ゴム製品</t>
    <rPh sb="9" eb="11">
      <t>セイヒン</t>
    </rPh>
    <phoneticPr fontId="9"/>
  </si>
  <si>
    <t>情報通信機器</t>
    <rPh sb="0" eb="2">
      <t>ジョウホウ</t>
    </rPh>
    <rPh sb="2" eb="4">
      <t>ツウシン</t>
    </rPh>
    <rPh sb="4" eb="6">
      <t>キキ</t>
    </rPh>
    <phoneticPr fontId="6"/>
  </si>
  <si>
    <t>他に分類されない会員制団体</t>
    <rPh sb="2" eb="4">
      <t>ブンルイ</t>
    </rPh>
    <rPh sb="8" eb="11">
      <t>カイインセイ</t>
    </rPh>
    <rPh sb="11" eb="13">
      <t>ダンタイ</t>
    </rPh>
    <phoneticPr fontId="6"/>
  </si>
  <si>
    <t>01  農林漁業　　　　</t>
    <rPh sb="6" eb="8">
      <t>ギョギョウ</t>
    </rPh>
    <phoneticPr fontId="4"/>
  </si>
  <si>
    <t>08  プラスチック・ゴム製品</t>
    <rPh sb="13" eb="15">
      <t>セイヒン</t>
    </rPh>
    <phoneticPr fontId="4"/>
  </si>
  <si>
    <t>農林漁業　　　　</t>
    <rPh sb="2" eb="4">
      <t>ギョギョウ</t>
    </rPh>
    <phoneticPr fontId="4"/>
  </si>
  <si>
    <t>プラスチック・ゴム製品</t>
    <rPh sb="9" eb="11">
      <t>セイヒン</t>
    </rPh>
    <phoneticPr fontId="4"/>
  </si>
  <si>
    <t>農林漁業　　　　　</t>
    <rPh sb="2" eb="4">
      <t>ギョギョウ</t>
    </rPh>
    <phoneticPr fontId="17"/>
  </si>
  <si>
    <t>プラスチック・ゴム製品</t>
    <rPh sb="9" eb="11">
      <t>セイヒン</t>
    </rPh>
    <phoneticPr fontId="17"/>
  </si>
  <si>
    <t>　Tel.　027-226-2404　　Fax.　027-224-9224</t>
    <phoneticPr fontId="22"/>
  </si>
  <si>
    <t>　群馬県総務部統計課加工統計係</t>
    <rPh sb="4" eb="7">
      <t>ソウムブ</t>
    </rPh>
    <rPh sb="7" eb="10">
      <t>トウケイカ</t>
    </rPh>
    <rPh sb="10" eb="12">
      <t>カコウ</t>
    </rPh>
    <rPh sb="12" eb="14">
      <t>トウケイ</t>
    </rPh>
    <rPh sb="14" eb="15">
      <t>カカリ</t>
    </rPh>
    <phoneticPr fontId="22"/>
  </si>
  <si>
    <t>平成３０年</t>
  </si>
  <si>
    <t>平成２９年</t>
  </si>
  <si>
    <t>平成２８年</t>
  </si>
  <si>
    <t>平成２７年</t>
  </si>
  <si>
    <t>運輸・郵便</t>
    <phoneticPr fontId="17"/>
  </si>
  <si>
    <t>令和２年</t>
  </si>
  <si>
    <t>関東地方消費転換率（令和２年）</t>
  </si>
  <si>
    <t>平成３１年（令和元年）</t>
  </si>
  <si>
    <t>関東地方消費転換率（平成３１年（令和元年））</t>
  </si>
  <si>
    <t>関東地方消費転換率（平成３０年）</t>
  </si>
  <si>
    <t>関東地方消費転換率（平成２９年）</t>
  </si>
  <si>
    <t>関東地方消費転換率（平成２８年）</t>
  </si>
  <si>
    <t>関東地方消費転換率（平成２７年）</t>
  </si>
  <si>
    <t>２５～２７年平均</t>
  </si>
  <si>
    <t>２９～３１（令和元）年平均</t>
  </si>
  <si>
    <t>関東地方消費転換率（平成２９～３１（令和元）年平均）</t>
  </si>
  <si>
    <t>　関東地方の平成２７年～令和２年の数値、平成２５年～２７年の平均値、平成２９年～３１（令和元）年の平均値が選択できます。</t>
    <phoneticPr fontId="22"/>
  </si>
  <si>
    <t>※入力等の作業を行わない部分については、全て「校閲」－「変更」－「シート保護」(パスワード省略)機能により変更できないようにしています。シートの内容を修正する場合には、「校閲」－「変更」－「シート保護の解除」機能を用いて保護を解除してから、修正を行って下さい。</t>
    <phoneticPr fontId="22"/>
  </si>
  <si>
    <t>土産代・買い物代等</t>
  </si>
  <si>
    <t>入場料･施設利用料</t>
  </si>
  <si>
    <t>バス・タクシー</t>
  </si>
  <si>
    <t>土</t>
  </si>
  <si>
    <t>陶磁器・ガラス製品</t>
  </si>
  <si>
    <t>絵はがき・本・雑誌など</t>
  </si>
  <si>
    <t>木製の小物・家具・和紙</t>
  </si>
  <si>
    <t>電気製品・電池</t>
  </si>
  <si>
    <t>文房具・玩具等</t>
  </si>
  <si>
    <t>入</t>
  </si>
  <si>
    <t>観光農園</t>
  </si>
  <si>
    <t>宅配便</t>
  </si>
  <si>
    <t>入場料･施設利用料</t>
    <phoneticPr fontId="22"/>
  </si>
  <si>
    <t>2018年全国国内旅行</t>
  </si>
  <si>
    <t>来場者の消費支出額と内訳</t>
  </si>
  <si>
    <t>交</t>
    <rPh sb="0" eb="1">
      <t>コウ</t>
    </rPh>
    <phoneticPr fontId="2"/>
  </si>
  <si>
    <t>駐車場・有料道路料金</t>
    <rPh sb="0" eb="3">
      <t>チュウシャジョウ</t>
    </rPh>
    <rPh sb="4" eb="6">
      <t>ユウリョウ</t>
    </rPh>
    <rPh sb="6" eb="8">
      <t>ドウロ</t>
    </rPh>
    <rPh sb="8" eb="10">
      <t>リョウキン</t>
    </rPh>
    <phoneticPr fontId="2"/>
  </si>
  <si>
    <t>宿</t>
    <rPh sb="0" eb="1">
      <t>ヤド</t>
    </rPh>
    <phoneticPr fontId="2"/>
  </si>
  <si>
    <t>宿泊費</t>
    <rPh sb="0" eb="2">
      <t>シュクハク</t>
    </rPh>
    <rPh sb="2" eb="3">
      <t>ヒ</t>
    </rPh>
    <phoneticPr fontId="2"/>
  </si>
  <si>
    <t>飲</t>
    <rPh sb="0" eb="1">
      <t>ノ</t>
    </rPh>
    <phoneticPr fontId="2"/>
  </si>
  <si>
    <t>食事・喫茶・飲酒</t>
    <rPh sb="0" eb="2">
      <t>ショクジ</t>
    </rPh>
    <rPh sb="3" eb="5">
      <t>キッサ</t>
    </rPh>
    <rPh sb="6" eb="8">
      <t>インシュ</t>
    </rPh>
    <phoneticPr fontId="2"/>
  </si>
  <si>
    <t>土</t>
    <rPh sb="0" eb="1">
      <t>ツチ</t>
    </rPh>
    <phoneticPr fontId="2"/>
  </si>
  <si>
    <t>野菜・鮮魚</t>
    <rPh sb="0" eb="2">
      <t>ヤサイ</t>
    </rPh>
    <rPh sb="3" eb="5">
      <t>センギョ</t>
    </rPh>
    <phoneticPr fontId="2"/>
  </si>
  <si>
    <t>菓子・乳製品・干物</t>
    <rPh sb="0" eb="2">
      <t>カシ</t>
    </rPh>
    <phoneticPr fontId="2"/>
  </si>
  <si>
    <t>弁当・飲料・酒・茶葉</t>
    <rPh sb="0" eb="2">
      <t>ベントウ</t>
    </rPh>
    <rPh sb="3" eb="5">
      <t>インリョウ</t>
    </rPh>
    <rPh sb="6" eb="7">
      <t>サケ</t>
    </rPh>
    <rPh sb="8" eb="10">
      <t>チャバ</t>
    </rPh>
    <phoneticPr fontId="2"/>
  </si>
  <si>
    <t>衣料品</t>
    <rPh sb="0" eb="3">
      <t>イリョウヒン</t>
    </rPh>
    <phoneticPr fontId="2"/>
  </si>
  <si>
    <t>靴・カバン類</t>
    <rPh sb="0" eb="1">
      <t>クツ</t>
    </rPh>
    <rPh sb="5" eb="6">
      <t>ルイ</t>
    </rPh>
    <phoneticPr fontId="2"/>
  </si>
  <si>
    <t>カメラ</t>
  </si>
  <si>
    <t>時計・眼鏡</t>
    <rPh sb="0" eb="2">
      <t>トケイ</t>
    </rPh>
    <phoneticPr fontId="2"/>
  </si>
  <si>
    <t>化粧品・医薬品・写真フィルム</t>
  </si>
  <si>
    <t>入</t>
    <rPh sb="0" eb="1">
      <t>ハイ</t>
    </rPh>
    <phoneticPr fontId="2"/>
  </si>
  <si>
    <t>温浴施設・エステ</t>
    <rPh sb="0" eb="2">
      <t>オンヨク</t>
    </rPh>
    <rPh sb="2" eb="4">
      <t>シセツ</t>
    </rPh>
    <phoneticPr fontId="2"/>
  </si>
  <si>
    <t>テーマパーク・遊園地</t>
  </si>
  <si>
    <t>美術館・博物館・資料館・動植物園・水族館</t>
  </si>
  <si>
    <t>スキー場リフト</t>
    <rPh sb="3" eb="4">
      <t>ジョウ</t>
    </rPh>
    <phoneticPr fontId="2"/>
  </si>
  <si>
    <t>スポーツ施設利用料</t>
    <rPh sb="4" eb="6">
      <t>シセツ</t>
    </rPh>
    <rPh sb="6" eb="9">
      <t>リヨウリョウ</t>
    </rPh>
    <phoneticPr fontId="22"/>
  </si>
  <si>
    <t>スポーツ観戦</t>
    <rPh sb="4" eb="6">
      <t>カンセン</t>
    </rPh>
    <phoneticPr fontId="22"/>
  </si>
  <si>
    <t>舞台・音楽鑑賞</t>
    <rPh sb="0" eb="2">
      <t>ブタイ</t>
    </rPh>
    <rPh sb="3" eb="5">
      <t>オンガク</t>
    </rPh>
    <rPh sb="5" eb="7">
      <t>カンショウ</t>
    </rPh>
    <phoneticPr fontId="22"/>
  </si>
  <si>
    <t>展示会・コンベンション</t>
    <rPh sb="0" eb="3">
      <t>テンジカイ</t>
    </rPh>
    <phoneticPr fontId="22"/>
  </si>
  <si>
    <t>他</t>
    <rPh sb="0" eb="1">
      <t>ホカ</t>
    </rPh>
    <phoneticPr fontId="2"/>
  </si>
  <si>
    <t>レンタル料（スキー用品、キャンプ用品など）</t>
    <rPh sb="4" eb="5">
      <t>リョウ</t>
    </rPh>
    <phoneticPr fontId="22"/>
  </si>
  <si>
    <t>キャンプ場（日帰り旅行のみ）</t>
  </si>
  <si>
    <t>ガイド料（観光案内・自然体験など）</t>
  </si>
  <si>
    <t>写真撮影代</t>
  </si>
  <si>
    <t>郵便</t>
  </si>
  <si>
    <t>電話通話料</t>
    <rPh sb="0" eb="2">
      <t>デンワ</t>
    </rPh>
    <rPh sb="2" eb="5">
      <t>ツウワリョウ</t>
    </rPh>
    <phoneticPr fontId="2"/>
  </si>
  <si>
    <t>運輸・郵便</t>
    <rPh sb="0" eb="2">
      <t>ウンユ</t>
    </rPh>
    <rPh sb="3" eb="5">
      <t>ユウビン</t>
    </rPh>
    <phoneticPr fontId="63"/>
  </si>
  <si>
    <t>対事業所サービス</t>
    <rPh sb="0" eb="1">
      <t>タイ</t>
    </rPh>
    <rPh sb="1" eb="4">
      <t>ジギョウショ</t>
    </rPh>
    <phoneticPr fontId="63"/>
  </si>
  <si>
    <t>対個人サービス</t>
    <rPh sb="0" eb="1">
      <t>タイ</t>
    </rPh>
    <rPh sb="1" eb="3">
      <t>コジン</t>
    </rPh>
    <phoneticPr fontId="63"/>
  </si>
  <si>
    <t>農林漁業</t>
    <rPh sb="0" eb="2">
      <t>ノウリン</t>
    </rPh>
    <rPh sb="2" eb="4">
      <t>ギョギョウ</t>
    </rPh>
    <phoneticPr fontId="63"/>
  </si>
  <si>
    <t>飲食料品</t>
    <rPh sb="0" eb="4">
      <t>インショクリョウヒン</t>
    </rPh>
    <phoneticPr fontId="63"/>
  </si>
  <si>
    <t>繊維製品</t>
    <rPh sb="0" eb="2">
      <t>センイ</t>
    </rPh>
    <rPh sb="2" eb="4">
      <t>セイヒン</t>
    </rPh>
    <phoneticPr fontId="63"/>
  </si>
  <si>
    <t>その他の製造工業製品</t>
    <rPh sb="2" eb="3">
      <t>タ</t>
    </rPh>
    <rPh sb="4" eb="6">
      <t>セイゾウ</t>
    </rPh>
    <rPh sb="6" eb="8">
      <t>コウギョウ</t>
    </rPh>
    <rPh sb="8" eb="10">
      <t>セイヒン</t>
    </rPh>
    <phoneticPr fontId="63"/>
  </si>
  <si>
    <t>窯業・土石製品</t>
    <rPh sb="0" eb="2">
      <t>カマギョウ</t>
    </rPh>
    <rPh sb="3" eb="4">
      <t>ド</t>
    </rPh>
    <rPh sb="4" eb="5">
      <t>イシ</t>
    </rPh>
    <rPh sb="5" eb="7">
      <t>セイヒン</t>
    </rPh>
    <phoneticPr fontId="63"/>
  </si>
  <si>
    <t>その他の製造工業製品</t>
    <phoneticPr fontId="17"/>
  </si>
  <si>
    <t>パルプ・紙・木製品</t>
    <phoneticPr fontId="17"/>
  </si>
  <si>
    <t>電気機械</t>
    <phoneticPr fontId="17"/>
  </si>
  <si>
    <t>情報通信機器</t>
    <rPh sb="0" eb="2">
      <t>ジョウホウ</t>
    </rPh>
    <rPh sb="2" eb="4">
      <t>ツウシン</t>
    </rPh>
    <rPh sb="4" eb="6">
      <t>キキ</t>
    </rPh>
    <phoneticPr fontId="63"/>
  </si>
  <si>
    <t>化学製品</t>
    <rPh sb="0" eb="2">
      <t>カガク</t>
    </rPh>
    <rPh sb="2" eb="4">
      <t>セイヒン</t>
    </rPh>
    <phoneticPr fontId="63"/>
  </si>
  <si>
    <t>教育・研究</t>
    <rPh sb="0" eb="2">
      <t>キョウイク</t>
    </rPh>
    <rPh sb="3" eb="5">
      <t>ケンキュウ</t>
    </rPh>
    <phoneticPr fontId="63"/>
  </si>
  <si>
    <t>他に分類されない会員制団体</t>
    <rPh sb="0" eb="1">
      <t>タ</t>
    </rPh>
    <rPh sb="2" eb="4">
      <t>ブンルイ</t>
    </rPh>
    <rPh sb="8" eb="11">
      <t>カイインセイ</t>
    </rPh>
    <rPh sb="11" eb="13">
      <t>ダンタイ</t>
    </rPh>
    <phoneticPr fontId="63"/>
  </si>
  <si>
    <t>情報通信</t>
    <rPh sb="0" eb="2">
      <t>ジョウホウ</t>
    </rPh>
    <rPh sb="2" eb="4">
      <t>ツウシン</t>
    </rPh>
    <phoneticPr fontId="63"/>
  </si>
  <si>
    <t>石油・石炭製品　　</t>
  </si>
  <si>
    <t>石油・石炭製品　　</t>
    <phoneticPr fontId="17"/>
  </si>
  <si>
    <t>マッサージ</t>
    <phoneticPr fontId="17"/>
  </si>
  <si>
    <t>医療・福祉</t>
  </si>
  <si>
    <t>土産代・買物代</t>
    <phoneticPr fontId="63"/>
  </si>
  <si>
    <t>野菜・鮮魚（土産）、観光農園</t>
  </si>
  <si>
    <t>弁当・菓子・干物、飲料・酒（土産）</t>
  </si>
  <si>
    <t>衣料品（土産）</t>
  </si>
  <si>
    <t>木製小物、家具、和紙（土産）</t>
  </si>
  <si>
    <t>医薬品・化粧品、フィルム</t>
  </si>
  <si>
    <t>ガソリン・軽油代</t>
  </si>
  <si>
    <t>ガラス製品、陶磁器（土産）</t>
  </si>
  <si>
    <t>電池、電気製品（土産）</t>
  </si>
  <si>
    <t>カメラ（土産）</t>
  </si>
  <si>
    <t>絵はがき・本、靴・鞄・時計・眼鏡、玩具（土産）</t>
  </si>
  <si>
    <t>鉄道、バス・タクシー、宅配便、郵便・ゆうパック
駐車場・有料道路料金、スキーリフト代</t>
  </si>
  <si>
    <t>電話</t>
  </si>
  <si>
    <t>美術館･博物館･動植物園（入場料）</t>
  </si>
  <si>
    <t>マッサージ</t>
  </si>
  <si>
    <t>神社拝観料，公共施設入場料</t>
  </si>
  <si>
    <t>レンタカー代、レンタル料</t>
  </si>
  <si>
    <t>レジャー施設入場料、飲食費、宿泊費
温浴施設・エステ、ガイド料（観光案内・自然体験など）</t>
  </si>
  <si>
    <t>　 平成27年（2015年）群馬県産業連関表の計数を用いた、経済波及効果分析ツールです。該当する産業部門に最終需要増加額を入力するだけで、簡単に経済波及効果を算定できます。</t>
    <rPh sb="2" eb="4">
      <t>ヘイセイ</t>
    </rPh>
    <rPh sb="6" eb="7">
      <t>ネン</t>
    </rPh>
    <rPh sb="12" eb="13">
      <t>ネン</t>
    </rPh>
    <rPh sb="23" eb="25">
      <t>ケイスウ</t>
    </rPh>
    <rPh sb="26" eb="27">
      <t>モチ</t>
    </rPh>
    <rPh sb="30" eb="32">
      <t>ケイザイ</t>
    </rPh>
    <rPh sb="32" eb="36">
      <t>ハキュウコウカ</t>
    </rPh>
    <rPh sb="36" eb="38">
      <t>ブンセキ</t>
    </rPh>
    <rPh sb="44" eb="46">
      <t>ガイトウ</t>
    </rPh>
    <rPh sb="48" eb="50">
      <t>サンギョウ</t>
    </rPh>
    <rPh sb="50" eb="52">
      <t>ブモン</t>
    </rPh>
    <rPh sb="53" eb="54">
      <t>サイ</t>
    </rPh>
    <phoneticPr fontId="22"/>
  </si>
  <si>
    <t>　分析ツールに用いられる投入係数、逆行列係数は、平成27年産業連関表作成時の状況を表すもので、その状況が続いているものと仮定します。</t>
    <rPh sb="1" eb="3">
      <t>ブンセキ</t>
    </rPh>
    <rPh sb="7" eb="8">
      <t>モチ</t>
    </rPh>
    <rPh sb="12" eb="14">
      <t>トウニュウ</t>
    </rPh>
    <rPh sb="14" eb="16">
      <t>ケイスウ</t>
    </rPh>
    <rPh sb="17" eb="20">
      <t>ギャクギョウレツ</t>
    </rPh>
    <rPh sb="20" eb="22">
      <t>ケイスウ</t>
    </rPh>
    <rPh sb="24" eb="26">
      <t>ヘイセイ</t>
    </rPh>
    <rPh sb="28" eb="29">
      <t>ネン</t>
    </rPh>
    <rPh sb="29" eb="31">
      <t>サンギョウ</t>
    </rPh>
    <rPh sb="31" eb="33">
      <t>レンカン</t>
    </rPh>
    <rPh sb="33" eb="34">
      <t>ヒョウ</t>
    </rPh>
    <rPh sb="34" eb="36">
      <t>サクセイ</t>
    </rPh>
    <rPh sb="36" eb="37">
      <t>ジ</t>
    </rPh>
    <rPh sb="38" eb="40">
      <t>ジョウキョウ</t>
    </rPh>
    <rPh sb="41" eb="42">
      <t>アラワ</t>
    </rPh>
    <rPh sb="49" eb="51">
      <t>ジョウキョウ</t>
    </rPh>
    <rPh sb="52" eb="53">
      <t>ツヅ</t>
    </rPh>
    <rPh sb="60" eb="62">
      <t>カテイ</t>
    </rPh>
    <phoneticPr fontId="4"/>
  </si>
  <si>
    <t>　価格は平成27年の生産者価格（生産者が出荷するときの価格）です。需要が増えれば価格が上昇すると考えられますが、需要増による価格変化はないと仮定します。</t>
    <phoneticPr fontId="22"/>
  </si>
  <si>
    <t>　ここで使用した分析ツールは、平成27年群馬県産業連関表をもとに、簡易な分析方法により経済波及効果を測定するものであり、産業連関表を使った分析方法の一例として提供しているものです。分析結果は、実際の経済波及効果を保証するものではありません。</t>
    <phoneticPr fontId="17"/>
  </si>
  <si>
    <t>　この分析ツールを利用した分析結果を公表・発表した場合には、お手数ですが、群馬県総務部統計課まで御連絡下さい。　</t>
    <rPh sb="31" eb="33">
      <t>テスウ</t>
    </rPh>
    <rPh sb="37" eb="40">
      <t>グンマケン</t>
    </rPh>
    <rPh sb="40" eb="42">
      <t>ソウム</t>
    </rPh>
    <rPh sb="42" eb="43">
      <t>ブ</t>
    </rPh>
    <rPh sb="43" eb="46">
      <t>トウケイカ</t>
    </rPh>
    <phoneticPr fontId="22"/>
  </si>
  <si>
    <t xml:space="preserve">　E-mail：toukeika@pref.gunma.lg.jp </t>
    <phoneticPr fontId="22"/>
  </si>
  <si>
    <t>　分析ツールには、次の７つの分析ファイルがあります。</t>
    <rPh sb="1" eb="3">
      <t>ブンセキ</t>
    </rPh>
    <rPh sb="9" eb="10">
      <t>ツギ</t>
    </rPh>
    <rPh sb="14" eb="16">
      <t>ブンセキ</t>
    </rPh>
    <phoneticPr fontId="22"/>
  </si>
  <si>
    <t>※「県外産･県内産の区別不明」の場合には、平成27年群馬県産業連関表の自給率を利用して自動的に県内最終需要額を求めます。</t>
    <phoneticPr fontId="22"/>
  </si>
  <si>
    <t>※産業連関表は生産者価格で作成されているため、このツールも生産者価格を用いて経済波及効果を測定します。このため、最終需要額が購入者価格（流通経費を含むもの）の場合は、購入者価格から生産者価格への変換が必要となります。このツールでは、購入者価格欄に入力すると国の平成27年産業連関表のマージン率を利用して自動的に生産者価格に変換します。　</t>
    <rPh sb="29" eb="32">
      <t>セイサンシャ</t>
    </rPh>
    <rPh sb="32" eb="34">
      <t>カカク</t>
    </rPh>
    <rPh sb="35" eb="36">
      <t>モチ</t>
    </rPh>
    <rPh sb="38" eb="40">
      <t>ケイザイ</t>
    </rPh>
    <rPh sb="40" eb="42">
      <t>ハキュウ</t>
    </rPh>
    <rPh sb="42" eb="44">
      <t>コウカ</t>
    </rPh>
    <rPh sb="128" eb="129">
      <t>クニ</t>
    </rPh>
    <phoneticPr fontId="22"/>
  </si>
  <si>
    <t>https://toukei.pref.gunma.jp/gio/gio2015.htm</t>
    <phoneticPr fontId="22"/>
  </si>
  <si>
    <t>関東地方消費転換率（平成２５～２７年平均）</t>
    <phoneticPr fontId="17"/>
  </si>
  <si>
    <t>　第二次波及効果を推計するための消費転換比率（雇用者所得から消費に回る割合）には、家計調査（総務省統計局）の勤労世帯の平均消費性向を用います。</t>
    <phoneticPr fontId="22"/>
  </si>
  <si>
    <t>※ 消費転換率：勤労者世帯平均消費性向（家計調査年報による。）</t>
    <rPh sb="2" eb="4">
      <t>ショウヒ</t>
    </rPh>
    <rPh sb="4" eb="6">
      <t>テンカン</t>
    </rPh>
    <rPh sb="6" eb="7">
      <t>リツ</t>
    </rPh>
    <rPh sb="8" eb="11">
      <t>キンロウシャ</t>
    </rPh>
    <rPh sb="11" eb="13">
      <t>セタイ</t>
    </rPh>
    <rPh sb="13" eb="15">
      <t>ヘイキン</t>
    </rPh>
    <rPh sb="15" eb="17">
      <t>ショウヒ</t>
    </rPh>
    <rPh sb="17" eb="19">
      <t>セイコウ</t>
    </rPh>
    <rPh sb="20" eb="22">
      <t>カケイ</t>
    </rPh>
    <rPh sb="22" eb="24">
      <t>チョウサ</t>
    </rPh>
    <rPh sb="24" eb="26">
      <t>ネンポウ</t>
    </rPh>
    <phoneticPr fontId="29"/>
  </si>
  <si>
    <t>県内産・県外産の区分不明
（購入者価格）</t>
    <phoneticPr fontId="63"/>
  </si>
  <si>
    <t>県内産の
需要のみ
(購入者価格)</t>
    <phoneticPr fontId="63"/>
  </si>
  <si>
    <t>県内産の需要のみ
(購入者価格)</t>
    <phoneticPr fontId="28"/>
  </si>
  <si>
    <t>・商業以降を県内産のみの需要とします。</t>
    <rPh sb="1" eb="3">
      <t>ショウギョウ</t>
    </rPh>
    <rPh sb="3" eb="5">
      <t>イコウ</t>
    </rPh>
    <rPh sb="6" eb="9">
      <t>ケンナイサン</t>
    </rPh>
    <rPh sb="12" eb="14">
      <t>ジュヨウ</t>
    </rPh>
    <phoneticPr fontId="22"/>
  </si>
  <si>
    <t>　県内産・県外産の
区分不明
（購入者価格）</t>
    <rPh sb="3" eb="4">
      <t>サン</t>
    </rPh>
    <rPh sb="7" eb="8">
      <t>サン</t>
    </rPh>
    <phoneticPr fontId="28"/>
  </si>
  <si>
    <t xml:space="preserve"> ・イベント来場者の県内消費支出は、「旅行・観光産業の</t>
    <phoneticPr fontId="22"/>
  </si>
  <si>
    <t xml:space="preserve"> 　経済効果に関する調査研究　2018年度旅行・観光消費動</t>
    <phoneticPr fontId="63"/>
  </si>
  <si>
    <t>　 向調査結果と経済効果の推計」（２０２０年３月国土交</t>
    <phoneticPr fontId="63"/>
  </si>
  <si>
    <t>　 通省観光庁）の全国の国内旅行、1人1回当たり消費額等</t>
    <phoneticPr fontId="63"/>
  </si>
  <si>
    <t>　 を用いて推計します。</t>
    <phoneticPr fontId="63"/>
  </si>
  <si>
    <t xml:space="preserve"> ・項目のうち「飛行機」や「遊漁船（釣り、ホエールウォ</t>
    <rPh sb="2" eb="4">
      <t>コウモク</t>
    </rPh>
    <rPh sb="8" eb="11">
      <t>ヒコウキ</t>
    </rPh>
    <rPh sb="14" eb="17">
      <t>ユウギョセン</t>
    </rPh>
    <rPh sb="18" eb="19">
      <t>ツ</t>
    </rPh>
    <phoneticPr fontId="22"/>
  </si>
  <si>
    <t xml:space="preserve"> ・来場者の消費支出額は、旅行中の費用を対象とし、旅行</t>
    <phoneticPr fontId="22"/>
  </si>
  <si>
    <t xml:space="preserve"> 　前後の費用は含んでいません。</t>
    <phoneticPr fontId="22"/>
  </si>
  <si>
    <t xml:space="preserve"> ・交通費については、県外者の県外での消費も考慮し、全</t>
    <phoneticPr fontId="22"/>
  </si>
  <si>
    <t xml:space="preserve"> 　額の１／２を計上します。</t>
    <phoneticPr fontId="22"/>
  </si>
  <si>
    <t>　 ッチングなど）」等本県に該当がないと思われるものは</t>
    <rPh sb="10" eb="11">
      <t>トウ</t>
    </rPh>
    <rPh sb="11" eb="13">
      <t>ホンケン</t>
    </rPh>
    <rPh sb="14" eb="16">
      <t>ガイトウ</t>
    </rPh>
    <rPh sb="20" eb="21">
      <t>オモ</t>
    </rPh>
    <phoneticPr fontId="22"/>
  </si>
  <si>
    <t xml:space="preserve"> 　除外するなどの調整をしています。</t>
    <rPh sb="3" eb="4">
      <t>ハズ</t>
    </rPh>
    <rPh sb="9" eb="11">
      <t>チョウセイ</t>
    </rPh>
    <phoneticPr fontId="22"/>
  </si>
  <si>
    <t>　需要量が2倍になれば原材料などの投入量もそれにつれて2倍になるという「線形的な比例関係」が成立すると仮定としています。生産拡大や技術革新により費用が変わることは想定していません。</t>
    <rPh sb="1" eb="3">
      <t>ジュヨウ</t>
    </rPh>
    <rPh sb="3" eb="4">
      <t>リョウ</t>
    </rPh>
    <rPh sb="6" eb="7">
      <t>バイ</t>
    </rPh>
    <rPh sb="11" eb="14">
      <t>ゲンザイリョウ</t>
    </rPh>
    <rPh sb="17" eb="19">
      <t>トウニュウ</t>
    </rPh>
    <rPh sb="19" eb="20">
      <t>リョウ</t>
    </rPh>
    <rPh sb="28" eb="29">
      <t>バイ</t>
    </rPh>
    <rPh sb="36" eb="39">
      <t>センケイテキ</t>
    </rPh>
    <rPh sb="40" eb="42">
      <t>ヒレイ</t>
    </rPh>
    <rPh sb="42" eb="44">
      <t>カンケイ</t>
    </rPh>
    <rPh sb="46" eb="48">
      <t>セイリツ</t>
    </rPh>
    <rPh sb="51" eb="53">
      <t>カテイ</t>
    </rPh>
    <rPh sb="60" eb="62">
      <t>セイサン</t>
    </rPh>
    <rPh sb="62" eb="64">
      <t>カクダイ</t>
    </rPh>
    <rPh sb="65" eb="67">
      <t>ギジュツ</t>
    </rPh>
    <rPh sb="67" eb="69">
      <t>カクシン</t>
    </rPh>
    <rPh sb="72" eb="74">
      <t>ヒヨウ</t>
    </rPh>
    <rPh sb="75" eb="76">
      <t>カ</t>
    </rPh>
    <rPh sb="81" eb="83">
      <t>ソウテイ</t>
    </rPh>
    <phoneticPr fontId="4"/>
  </si>
  <si>
    <t>　産業部門の雇用者所得や営業余剰が増加した場合や特定産業部門の価格が上昇した場合に他の産業への価格にどれだけ影響を与えるかを計算する際に使用します。</t>
    <phoneticPr fontId="22"/>
  </si>
  <si>
    <t>　県内で公共事業や住宅建設などの建設投資が行われた場合の県内への経済波及効果を求める際に使用します。工事の種類（71分類）と工事額を入力することにより、波及効果を推計できます。</t>
    <phoneticPr fontId="22"/>
  </si>
  <si>
    <t>　県内で機械設備などへの投資が行われた場合の県内への経済波及効果を求める際に使用します。設備投資を行う部門と投資総額が分かれば、どの財・サービスにどれだけ投資するかを自動的に割り振ることができるシートを用意しています。</t>
    <phoneticPr fontId="17"/>
  </si>
  <si>
    <t>　第二次波及効果の対象を雇用者所得のみとしています。本来、農家をはじめとする個人業主の所得についても、第二次波及効果の対象とすべきですが、産業連関表では部門毎の県内生産額のうち個人業主に分配される所得を推計していないことから、波及効果を計算することができません。このため、雇用者所得のみを対象としています。</t>
    <phoneticPr fontId="22"/>
  </si>
  <si>
    <t>イベント実施に伴う，来県者の観光消費による経済波及効果</t>
    <rPh sb="4" eb="6">
      <t>ジッシ</t>
    </rPh>
    <rPh sb="7" eb="8">
      <t>トモナ</t>
    </rPh>
    <rPh sb="10" eb="13">
      <t>ライケンシャ</t>
    </rPh>
    <rPh sb="14" eb="18">
      <t>カンコウショウヒ</t>
    </rPh>
    <rPh sb="21" eb="27">
      <t>ケイザイハキュウコウカ</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</si>
</sst>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76" formatCode="#,##0.000000;[Red]\-#,##0.000000"/>
    <numFmt numFmtId="177" formatCode="0.0_);[Red]\(0.0\)"/>
    <numFmt numFmtId="178" formatCode="#,##0.000000;&quot;△ &quot;#,##0.000000"/>
    <numFmt numFmtId="179" formatCode="#,##0.00;&quot;△ &quot;#,##0.00"/>
    <numFmt numFmtId="180" formatCode="#,##0_ "/>
    <numFmt numFmtId="181" formatCode="#,##0_);[Red]\(#,##0\)"/>
    <numFmt numFmtId="182" formatCode="#,##0;&quot;△ &quot;#,##0"/>
    <numFmt numFmtId="183" formatCode="0.0000;&quot;△ &quot;0.0000"/>
    <numFmt numFmtId="184" formatCode="#,##0.0;&quot;△ &quot;#,##0.0"/>
    <numFmt numFmtId="185" formatCode="0.0;&quot;△ &quot;0.0"/>
    <numFmt numFmtId="186" formatCode="#,##0.0_);[Red]\(#,##0.0\)"/>
    <numFmt numFmtId="187" formatCode="#,##0.000000_);[Red]\(#,##0.000000\)"/>
    <numFmt numFmtId="188" formatCode="0.000000_);[Red]\(0.000000\)"/>
    <numFmt numFmtId="189" formatCode="#,##0_ ;[Red]\-#,##0\ "/>
    <numFmt numFmtId="190" formatCode="0;&quot;△ &quot;0"/>
    <numFmt numFmtId="191" formatCode="#,##0.0000;&quot;△ &quot;#,##0.0000"/>
    <numFmt numFmtId="192" formatCode="0.00_);[Red]\(0.00\)"/>
    <numFmt numFmtId="193" formatCode="0_);[Red]\(0\)"/>
    <numFmt numFmtId="194" formatCode="0.0000_ "/>
    <numFmt numFmtId="195" formatCode="0.0000_);[Red]\(0.0000\)"/>
    <numFmt numFmtId="196" formatCode="#,##0.000000_ ;[Red]\-#,##0.000000\ "/>
    <numFmt numFmtId="197" formatCode="0.000000_ ;[Red]\-0.000000\ "/>
    <numFmt numFmtId="198" formatCode="#,##0.0;[Red]\-#,##0.0"/>
    <numFmt numFmtId="199" formatCode="#,##0.0_ ;[Red]\-#,##0.0\ "/>
    <numFmt numFmtId="200" formatCode="#,##0.0_ "/>
  </numFmts>
  <fonts count="68">
    <font>
      <sz val="11"/>
      <color theme="1"/>
      <name val="ＭＳ Ｐゴシック"/>
      <family val="3"/>
      <charset val="128"/>
      <scheme val="minor"/>
    </font>
    <font>
      <b/>
      <sz val="13"/>
      <color indexed="56"/>
      <name val="ＭＳ Ｐ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6"/>
      <name val="ＭＳ Ｐゴシック"/>
      <family val="3"/>
      <charset val="128"/>
    </font>
    <font>
      <sz val="11"/>
      <color indexed="9"/>
      <name val="ＭＳ Ｐゴシック"/>
      <family val="3"/>
      <charset val="128"/>
    </font>
    <font>
      <sz val="10"/>
      <name val="ＭＳ 明朝"/>
      <family val="1"/>
      <charset val="128"/>
    </font>
    <font>
      <sz val="9"/>
      <name val="ＭＳ 明朝"/>
      <family val="1"/>
      <charset val="128"/>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1"/>
      <color theme="1"/>
      <name val="ＭＳ 明朝"/>
      <family val="1"/>
      <charset val="128"/>
    </font>
    <font>
      <sz val="10"/>
      <color theme="1"/>
      <name val="ＭＳ 明朝"/>
      <family val="1"/>
      <charset val="128"/>
    </font>
    <font>
      <sz val="12"/>
      <color theme="1"/>
      <name val="ＭＳ 明朝"/>
      <family val="1"/>
      <charset val="128"/>
    </font>
    <font>
      <sz val="9"/>
      <color theme="1"/>
      <name val="ＭＳ 明朝"/>
      <family val="1"/>
      <charset val="128"/>
    </font>
    <font>
      <sz val="11"/>
      <name val="ＭＳ 明朝"/>
      <family val="1"/>
      <charset val="128"/>
    </font>
    <font>
      <sz val="6"/>
      <name val="ＭＳ Ｐゴシック"/>
      <family val="3"/>
      <charset val="128"/>
      <scheme val="minor"/>
    </font>
    <font>
      <b/>
      <sz val="14"/>
      <name val="ＭＳ 明朝"/>
      <family val="1"/>
      <charset val="128"/>
    </font>
    <font>
      <b/>
      <sz val="11"/>
      <name val="ＭＳ 明朝"/>
      <family val="1"/>
      <charset val="128"/>
    </font>
    <font>
      <b/>
      <sz val="10"/>
      <name val="ＭＳ 明朝"/>
      <family val="1"/>
      <charset val="128"/>
    </font>
    <font>
      <sz val="13"/>
      <name val="ＭＳ 明朝"/>
      <family val="1"/>
      <charset val="128"/>
    </font>
    <font>
      <sz val="6"/>
      <name val="ＭＳ 明朝"/>
      <family val="1"/>
      <charset val="128"/>
    </font>
    <font>
      <sz val="9"/>
      <name val="ＭＳ ゴシック"/>
      <family val="3"/>
      <charset val="128"/>
    </font>
    <font>
      <b/>
      <sz val="9"/>
      <name val="ＭＳ 明朝"/>
      <family val="1"/>
      <charset val="128"/>
    </font>
    <font>
      <sz val="10"/>
      <name val="ＭＳ Ｐゴシック"/>
      <family val="3"/>
      <charset val="128"/>
    </font>
    <font>
      <b/>
      <sz val="11"/>
      <name val="ＭＳ Ｐゴシック"/>
      <family val="3"/>
      <charset val="128"/>
    </font>
    <font>
      <b/>
      <sz val="10"/>
      <name val="ＭＳ Ｐゴシック"/>
      <family val="3"/>
      <charset val="128"/>
    </font>
    <font>
      <u/>
      <sz val="12.6"/>
      <color indexed="12"/>
      <name val="ＭＳ 明朝"/>
      <family val="1"/>
      <charset val="128"/>
    </font>
    <font>
      <b/>
      <sz val="10"/>
      <color indexed="10"/>
      <name val="ＭＳ Ｐゴシック"/>
      <family val="3"/>
      <charset val="128"/>
    </font>
    <font>
      <sz val="12"/>
      <color indexed="8"/>
      <name val="ＭＳ Ｐゴシック"/>
      <family val="3"/>
      <charset val="128"/>
    </font>
    <font>
      <sz val="12"/>
      <name val="ＭＳ Ｐゴシック"/>
      <family val="3"/>
      <charset val="128"/>
    </font>
    <font>
      <sz val="13"/>
      <color indexed="8"/>
      <name val="ＭＳ Ｐゴシック"/>
      <family val="3"/>
      <charset val="128"/>
    </font>
    <font>
      <sz val="9"/>
      <color indexed="81"/>
      <name val="ＭＳ Ｐゴシック"/>
      <family val="3"/>
      <charset val="128"/>
    </font>
    <font>
      <sz val="9"/>
      <color indexed="81"/>
      <name val="ＭＳ Ｐ明朝"/>
      <family val="1"/>
      <charset val="128"/>
    </font>
    <font>
      <sz val="12"/>
      <name val="ＭＳ ゴシック"/>
      <family val="3"/>
      <charset val="128"/>
    </font>
    <font>
      <b/>
      <sz val="12"/>
      <color indexed="9"/>
      <name val="ＭＳ Ｐゴシック"/>
      <family val="3"/>
      <charset val="128"/>
    </font>
    <font>
      <vertAlign val="superscript"/>
      <sz val="10"/>
      <name val="ＭＳ Ｐゴシック"/>
      <family val="3"/>
      <charset val="128"/>
    </font>
    <font>
      <sz val="11"/>
      <name val="ＭＳ Ｐ明朝"/>
      <family val="1"/>
      <charset val="128"/>
    </font>
    <font>
      <sz val="11"/>
      <name val="ＭＳ ゴシック"/>
      <family val="3"/>
      <charset val="128"/>
    </font>
    <font>
      <sz val="11"/>
      <name val="明朝"/>
      <family val="1"/>
      <charset val="128"/>
    </font>
    <font>
      <u/>
      <sz val="11"/>
      <color indexed="36"/>
      <name val="ＭＳ Ｐゴシック"/>
      <family val="3"/>
      <charset val="128"/>
    </font>
    <font>
      <b/>
      <sz val="15"/>
      <color indexed="12"/>
      <name val="ＭＳ Ｐゴシック"/>
      <family val="3"/>
      <charset val="128"/>
    </font>
    <font>
      <b/>
      <sz val="14"/>
      <color indexed="10"/>
      <name val="ＭＳ Ｐゴシック"/>
      <family val="3"/>
      <charset val="128"/>
    </font>
    <font>
      <b/>
      <sz val="14"/>
      <name val="ＭＳ Ｐゴシック"/>
      <family val="3"/>
      <charset val="128"/>
    </font>
    <font>
      <sz val="13"/>
      <name val="ＭＳ Ｐゴシック"/>
      <family val="3"/>
      <charset val="128"/>
    </font>
    <font>
      <sz val="3"/>
      <color indexed="9"/>
      <name val="ＭＳ Ｐゴシック"/>
      <family val="3"/>
      <charset val="128"/>
    </font>
    <font>
      <sz val="11.5"/>
      <name val="ＭＳ Ｐゴシック"/>
      <family val="3"/>
      <charset val="128"/>
    </font>
    <font>
      <sz val="6"/>
      <name val="ＭＳ ゴシック"/>
      <family val="3"/>
      <charset val="128"/>
    </font>
    <font>
      <u/>
      <sz val="11"/>
      <color indexed="12"/>
      <name val="ＭＳ 明朝"/>
      <family val="1"/>
      <charset val="128"/>
    </font>
    <font>
      <sz val="11"/>
      <color indexed="8"/>
      <name val="ＭＳ Ｐゴシック"/>
      <family val="3"/>
      <charset val="128"/>
    </font>
    <font>
      <b/>
      <sz val="16"/>
      <color indexed="12"/>
      <name val="ＭＳ Ｐゴシック"/>
      <family val="3"/>
      <charset val="128"/>
    </font>
    <font>
      <b/>
      <sz val="11"/>
      <color indexed="12"/>
      <name val="ＭＳ Ｐゴシック"/>
      <family val="3"/>
      <charset val="128"/>
    </font>
    <font>
      <b/>
      <sz val="12"/>
      <name val="ＭＳ Ｐゴシック"/>
      <family val="3"/>
      <charset val="128"/>
    </font>
    <font>
      <b/>
      <sz val="8"/>
      <name val="ＭＳ Ｐゴシック"/>
      <family val="3"/>
      <charset val="128"/>
    </font>
    <font>
      <b/>
      <sz val="9"/>
      <name val="ＭＳ Ｐゴシック"/>
      <family val="3"/>
      <charset val="128"/>
    </font>
    <font>
      <b/>
      <sz val="9"/>
      <color indexed="12"/>
      <name val="ＭＳ Ｐゴシック"/>
      <family val="3"/>
      <charset val="128"/>
    </font>
    <font>
      <b/>
      <sz val="11"/>
      <color rgb="FFFF0000"/>
      <name val="ＭＳ Ｐゴシック"/>
      <family val="3"/>
      <charset val="128"/>
    </font>
    <font>
      <sz val="11"/>
      <color rgb="FFFF0000"/>
      <name val="ＭＳ Ｐゴシック"/>
      <family val="3"/>
      <charset val="128"/>
      <scheme val="minor"/>
    </font>
    <font>
      <sz val="11"/>
      <color theme="1"/>
      <name val="ＭＳ Ｐゴシック"/>
      <family val="3"/>
      <charset val="128"/>
    </font>
    <font>
      <u/>
      <sz val="11"/>
      <color theme="1"/>
      <name val="ＭＳ 明朝"/>
      <family val="1"/>
      <charset val="128"/>
    </font>
    <font>
      <sz val="12"/>
      <color theme="1"/>
      <name val="ＭＳ Ｐゴシック"/>
      <family val="3"/>
      <charset val="128"/>
    </font>
    <font>
      <sz val="13"/>
      <color theme="1"/>
      <name val="ＭＳ Ｐゴシック"/>
      <family val="3"/>
      <charset val="128"/>
    </font>
    <font>
      <sz val="6"/>
      <name val="ＭＳ Ｐゴシック"/>
      <family val="2"/>
      <charset val="128"/>
      <scheme val="minor"/>
    </font>
    <font>
      <sz val="16"/>
      <color theme="1"/>
      <name val="ＭＳ 明朝"/>
      <family val="1"/>
      <charset val="128"/>
    </font>
    <font>
      <sz val="12"/>
      <color theme="1"/>
      <name val="ＭＳ ゴシック"/>
      <family val="3"/>
      <charset val="128"/>
    </font>
    <font>
      <b/>
      <sz val="8"/>
      <name val="ＭＳ 明朝"/>
      <family val="1"/>
      <charset val="128"/>
    </font>
    <font>
      <sz val="11"/>
      <color theme="1"/>
      <name val="ＭＳ ゴシック"/>
      <family val="3"/>
      <charset val="128"/>
    </font>
  </fonts>
  <fills count="34">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13"/>
        <bgColor indexed="64"/>
      </patternFill>
    </fill>
    <fill>
      <patternFill patternType="solid">
        <fgColor indexed="26"/>
        <bgColor indexed="64"/>
      </patternFill>
    </fill>
    <fill>
      <patternFill patternType="solid">
        <fgColor rgb="FFFFFF99"/>
        <bgColor indexed="64"/>
      </patternFill>
    </fill>
    <fill>
      <patternFill patternType="solid">
        <fgColor rgb="FFCCFFFF"/>
        <bgColor indexed="64"/>
      </patternFill>
    </fill>
    <fill>
      <patternFill patternType="solid">
        <fgColor rgb="FFFFFF00"/>
        <bgColor indexed="64"/>
      </patternFill>
    </fill>
    <fill>
      <patternFill patternType="solid">
        <fgColor rgb="FFFFFFCC"/>
        <bgColor indexed="64"/>
      </patternFill>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indexed="31"/>
        <bgColor indexed="64"/>
      </patternFill>
    </fill>
    <fill>
      <patternFill patternType="solid">
        <fgColor indexed="15"/>
        <bgColor indexed="64"/>
      </patternFill>
    </fill>
    <fill>
      <patternFill patternType="solid">
        <fgColor indexed="42"/>
        <bgColor indexed="64"/>
      </patternFill>
    </fill>
    <fill>
      <patternFill patternType="solid">
        <fgColor indexed="45"/>
        <bgColor indexed="64"/>
      </patternFill>
    </fill>
    <fill>
      <patternFill patternType="solid">
        <fgColor indexed="46"/>
        <bgColor indexed="64"/>
      </patternFill>
    </fill>
    <fill>
      <patternFill patternType="solid">
        <fgColor indexed="48"/>
        <bgColor indexed="64"/>
      </patternFill>
    </fill>
    <fill>
      <patternFill patternType="solid">
        <fgColor indexed="11"/>
        <bgColor indexed="64"/>
      </patternFill>
    </fill>
    <fill>
      <patternFill patternType="solid">
        <fgColor indexed="12"/>
        <bgColor indexed="64"/>
      </patternFill>
    </fill>
    <fill>
      <patternFill patternType="solid">
        <fgColor indexed="10"/>
        <bgColor indexed="64"/>
      </patternFill>
    </fill>
    <fill>
      <patternFill patternType="solid">
        <fgColor indexed="20"/>
        <bgColor indexed="64"/>
      </patternFill>
    </fill>
    <fill>
      <patternFill patternType="solid">
        <fgColor indexed="17"/>
        <bgColor indexed="38"/>
      </patternFill>
    </fill>
    <fill>
      <patternFill patternType="solid">
        <fgColor indexed="57"/>
        <bgColor indexed="64"/>
      </patternFill>
    </fill>
    <fill>
      <patternFill patternType="solid">
        <fgColor rgb="FF00B0F0"/>
        <bgColor indexed="64"/>
      </patternFill>
    </fill>
    <fill>
      <patternFill patternType="solid">
        <fgColor rgb="FFCCCCFF"/>
        <bgColor indexed="64"/>
      </patternFill>
    </fill>
    <fill>
      <patternFill patternType="solid">
        <fgColor theme="0" tint="-0.34998626667073579"/>
        <bgColor indexed="64"/>
      </patternFill>
    </fill>
    <fill>
      <patternFill patternType="solid">
        <fgColor rgb="FFFFCC99"/>
        <bgColor indexed="64"/>
      </patternFill>
    </fill>
    <fill>
      <patternFill patternType="solid">
        <fgColor rgb="FFCCFFCC"/>
        <bgColor indexed="64"/>
      </patternFill>
    </fill>
    <fill>
      <patternFill patternType="solid">
        <fgColor theme="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rgb="FFFFE699"/>
        <bgColor indexed="64"/>
      </patternFill>
    </fill>
  </fills>
  <borders count="18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diagonalDown="1">
      <left style="double">
        <color indexed="64"/>
      </left>
      <right/>
      <top style="double">
        <color indexed="64"/>
      </top>
      <bottom/>
      <diagonal style="thin">
        <color indexed="64"/>
      </diagonal>
    </border>
    <border diagonalDown="1">
      <left/>
      <right style="double">
        <color indexed="64"/>
      </right>
      <top style="double">
        <color indexed="64"/>
      </top>
      <bottom/>
      <diagonal style="thin">
        <color indexed="64"/>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diagonalDown="1">
      <left style="double">
        <color indexed="64"/>
      </left>
      <right/>
      <top/>
      <bottom/>
      <diagonal style="thin">
        <color indexed="64"/>
      </diagonal>
    </border>
    <border diagonalDown="1">
      <left/>
      <right style="double">
        <color indexed="64"/>
      </right>
      <top/>
      <bottom/>
      <diagonal style="thin">
        <color indexed="64"/>
      </diagonal>
    </border>
    <border>
      <left style="double">
        <color indexed="64"/>
      </left>
      <right style="thin">
        <color indexed="64"/>
      </right>
      <top style="thin">
        <color indexed="64"/>
      </top>
      <bottom/>
      <diagonal/>
    </border>
    <border>
      <left/>
      <right style="double">
        <color indexed="64"/>
      </right>
      <top/>
      <bottom/>
      <diagonal/>
    </border>
    <border>
      <left style="thin">
        <color indexed="64"/>
      </left>
      <right style="double">
        <color indexed="64"/>
      </right>
      <top/>
      <bottom/>
      <diagonal/>
    </border>
    <border>
      <left style="double">
        <color indexed="64"/>
      </left>
      <right style="thin">
        <color indexed="64"/>
      </right>
      <top/>
      <bottom/>
      <diagonal/>
    </border>
    <border diagonalDown="1">
      <left style="double">
        <color indexed="64"/>
      </left>
      <right/>
      <top/>
      <bottom style="thin">
        <color indexed="64"/>
      </bottom>
      <diagonal style="thin">
        <color indexed="64"/>
      </diagonal>
    </border>
    <border diagonalDown="1">
      <left/>
      <right style="double">
        <color indexed="64"/>
      </right>
      <top/>
      <bottom style="thin">
        <color indexed="64"/>
      </bottom>
      <diagonal style="thin">
        <color indexed="64"/>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style="thin">
        <color indexed="64"/>
      </left>
      <right style="double">
        <color indexed="64"/>
      </right>
      <top style="thin">
        <color indexed="64"/>
      </top>
      <bottom/>
      <diagonal/>
    </border>
    <border>
      <left style="double">
        <color indexed="64"/>
      </left>
      <right/>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left style="double">
        <color indexed="64"/>
      </left>
      <right style="double">
        <color indexed="64"/>
      </right>
      <top/>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double">
        <color indexed="23"/>
      </left>
      <right style="double">
        <color indexed="23"/>
      </right>
      <top style="double">
        <color indexed="23"/>
      </top>
      <bottom style="double">
        <color indexed="23"/>
      </bottom>
      <diagonal/>
    </border>
    <border>
      <left style="double">
        <color indexed="64"/>
      </left>
      <right style="double">
        <color indexed="64"/>
      </right>
      <top style="double">
        <color indexed="64"/>
      </top>
      <bottom style="double">
        <color indexed="64"/>
      </bottom>
      <diagonal/>
    </border>
    <border diagonalUp="1">
      <left/>
      <right/>
      <top/>
      <bottom/>
      <diagonal style="medium">
        <color indexed="10"/>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top/>
      <bottom/>
      <diagonal/>
    </border>
    <border>
      <left style="thin">
        <color indexed="23"/>
      </left>
      <right style="thin">
        <color indexed="64"/>
      </right>
      <top/>
      <bottom/>
      <diagonal/>
    </border>
    <border>
      <left/>
      <right style="thick">
        <color indexed="10"/>
      </right>
      <top style="thin">
        <color indexed="64"/>
      </top>
      <bottom style="thin">
        <color indexed="64"/>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ck">
        <color indexed="10"/>
      </left>
      <right style="thin">
        <color indexed="23"/>
      </right>
      <top/>
      <bottom/>
      <diagonal/>
    </border>
    <border>
      <left/>
      <right style="thin">
        <color indexed="23"/>
      </right>
      <top/>
      <bottom/>
      <diagonal/>
    </border>
    <border>
      <left style="thin">
        <color indexed="64"/>
      </left>
      <right style="thin">
        <color indexed="23"/>
      </right>
      <top/>
      <bottom/>
      <diagonal/>
    </border>
    <border>
      <left style="thick">
        <color indexed="10"/>
      </left>
      <right style="thin">
        <color indexed="64"/>
      </right>
      <top style="thick">
        <color indexed="10"/>
      </top>
      <bottom/>
      <diagonal/>
    </border>
    <border>
      <left style="thin">
        <color indexed="64"/>
      </left>
      <right style="thin">
        <color indexed="64"/>
      </right>
      <top style="thick">
        <color indexed="10"/>
      </top>
      <bottom/>
      <diagonal/>
    </border>
    <border>
      <left style="thin">
        <color indexed="64"/>
      </left>
      <right style="thick">
        <color indexed="10"/>
      </right>
      <top style="thick">
        <color indexed="10"/>
      </top>
      <bottom/>
      <diagonal/>
    </border>
    <border>
      <left style="thick">
        <color indexed="10"/>
      </left>
      <right style="thin">
        <color indexed="64"/>
      </right>
      <top/>
      <bottom/>
      <diagonal/>
    </border>
    <border>
      <left style="thin">
        <color indexed="64"/>
      </left>
      <right style="thick">
        <color indexed="10"/>
      </right>
      <top/>
      <bottom/>
      <diagonal/>
    </border>
    <border>
      <left style="thick">
        <color indexed="10"/>
      </left>
      <right style="thin">
        <color indexed="64"/>
      </right>
      <top/>
      <bottom style="thin">
        <color indexed="64"/>
      </bottom>
      <diagonal/>
    </border>
    <border>
      <left style="thin">
        <color indexed="64"/>
      </left>
      <right style="thick">
        <color indexed="10"/>
      </right>
      <top/>
      <bottom style="thin">
        <color indexed="64"/>
      </bottom>
      <diagonal/>
    </border>
    <border>
      <left style="thin">
        <color indexed="64"/>
      </left>
      <right style="thin">
        <color indexed="64"/>
      </right>
      <top style="thick">
        <color indexed="10"/>
      </top>
      <bottom style="thin">
        <color indexed="64"/>
      </bottom>
      <diagonal/>
    </border>
    <border>
      <left/>
      <right style="thin">
        <color indexed="64"/>
      </right>
      <top style="thick">
        <color indexed="10"/>
      </top>
      <bottom style="thin">
        <color indexed="64"/>
      </bottom>
      <diagonal/>
    </border>
    <border>
      <left style="thick">
        <color indexed="10"/>
      </left>
      <right style="thick">
        <color indexed="10"/>
      </right>
      <top style="thick">
        <color indexed="10"/>
      </top>
      <bottom style="thick">
        <color indexed="10"/>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23"/>
      </left>
      <right/>
      <top/>
      <bottom style="thin">
        <color indexed="23"/>
      </bottom>
      <diagonal/>
    </border>
    <border>
      <left/>
      <right style="thin">
        <color indexed="23"/>
      </right>
      <top/>
      <bottom style="thin">
        <color indexed="23"/>
      </bottom>
      <diagonal/>
    </border>
    <border>
      <left/>
      <right style="dashed">
        <color indexed="64"/>
      </right>
      <top style="medium">
        <color indexed="64"/>
      </top>
      <bottom style="medium">
        <color indexed="64"/>
      </bottom>
      <diagonal/>
    </border>
    <border>
      <left/>
      <right style="dashed">
        <color indexed="64"/>
      </right>
      <top style="medium">
        <color indexed="64"/>
      </top>
      <bottom/>
      <diagonal/>
    </border>
    <border>
      <left/>
      <right style="dashed">
        <color indexed="64"/>
      </right>
      <top/>
      <bottom style="medium">
        <color indexed="64"/>
      </bottom>
      <diagonal/>
    </border>
    <border>
      <left/>
      <right style="medium">
        <color indexed="64"/>
      </right>
      <top/>
      <bottom/>
      <diagonal/>
    </border>
    <border>
      <left style="medium">
        <color indexed="64"/>
      </left>
      <right/>
      <top/>
      <bottom style="dashed">
        <color indexed="64"/>
      </bottom>
      <diagonal/>
    </border>
    <border>
      <left/>
      <right style="dashed">
        <color indexed="64"/>
      </right>
      <top/>
      <bottom style="dashed">
        <color indexed="64"/>
      </bottom>
      <diagonal/>
    </border>
    <border>
      <left style="dashed">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medium">
        <color indexed="64"/>
      </right>
      <top/>
      <bottom style="dashed">
        <color indexed="64"/>
      </bottom>
      <diagonal/>
    </border>
    <border>
      <left/>
      <right style="double">
        <color indexed="64"/>
      </right>
      <top style="thin">
        <color indexed="64"/>
      </top>
      <bottom/>
      <diagonal/>
    </border>
    <border>
      <left style="double">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otted">
        <color indexed="64"/>
      </right>
      <top style="dotted">
        <color indexed="64"/>
      </top>
      <bottom style="dotted">
        <color indexed="64"/>
      </bottom>
      <diagonal/>
    </border>
    <border>
      <left style="thin">
        <color indexed="64"/>
      </left>
      <right/>
      <top style="thin">
        <color indexed="64"/>
      </top>
      <bottom style="medium">
        <color indexed="10"/>
      </bottom>
      <diagonal/>
    </border>
    <border>
      <left style="dotted">
        <color indexed="64"/>
      </left>
      <right style="thin">
        <color indexed="64"/>
      </right>
      <top style="thin">
        <color indexed="64"/>
      </top>
      <bottom style="medium">
        <color indexed="10"/>
      </bottom>
      <diagonal/>
    </border>
    <border>
      <left style="thin">
        <color indexed="64"/>
      </left>
      <right style="dotted">
        <color indexed="64"/>
      </right>
      <top style="thin">
        <color indexed="64"/>
      </top>
      <bottom style="medium">
        <color indexed="10"/>
      </bottom>
      <diagonal/>
    </border>
    <border>
      <left style="thin">
        <color indexed="64"/>
      </left>
      <right style="dotted">
        <color indexed="64"/>
      </right>
      <top style="dotted">
        <color indexed="64"/>
      </top>
      <bottom/>
      <diagonal/>
    </border>
    <border>
      <left style="thin">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top style="thin">
        <color indexed="64"/>
      </top>
      <bottom style="medium">
        <color indexed="10"/>
      </bottom>
      <diagonal/>
    </border>
    <border>
      <left style="medium">
        <color indexed="10"/>
      </left>
      <right/>
      <top style="medium">
        <color indexed="10"/>
      </top>
      <bottom style="medium">
        <color indexed="10"/>
      </bottom>
      <diagonal/>
    </border>
    <border>
      <left style="dotted">
        <color indexed="10"/>
      </left>
      <right style="medium">
        <color indexed="10"/>
      </right>
      <top style="medium">
        <color indexed="10"/>
      </top>
      <bottom style="medium">
        <color indexed="10"/>
      </bottom>
      <diagonal/>
    </border>
    <border>
      <left style="medium">
        <color indexed="10"/>
      </left>
      <right style="dotted">
        <color indexed="10"/>
      </right>
      <top style="medium">
        <color indexed="10"/>
      </top>
      <bottom style="medium">
        <color indexed="10"/>
      </bottom>
      <diagonal/>
    </border>
    <border>
      <left style="dotted">
        <color indexed="64"/>
      </left>
      <right/>
      <top style="dotted">
        <color indexed="64"/>
      </top>
      <bottom style="dotted">
        <color indexed="64"/>
      </bottom>
      <diagonal/>
    </border>
    <border>
      <left style="medium">
        <color indexed="10"/>
      </left>
      <right style="dotted">
        <color indexed="10"/>
      </right>
      <top style="medium">
        <color indexed="10"/>
      </top>
      <bottom style="dotted">
        <color indexed="64"/>
      </bottom>
      <diagonal/>
    </border>
    <border>
      <left style="dotted">
        <color indexed="10"/>
      </left>
      <right style="medium">
        <color indexed="10"/>
      </right>
      <top style="medium">
        <color indexed="10"/>
      </top>
      <bottom/>
      <diagonal/>
    </border>
    <border>
      <left style="medium">
        <color indexed="10"/>
      </left>
      <right/>
      <top style="dotted">
        <color indexed="64"/>
      </top>
      <bottom style="dotted">
        <color indexed="64"/>
      </bottom>
      <diagonal/>
    </border>
    <border>
      <left style="medium">
        <color indexed="10"/>
      </left>
      <right style="dotted">
        <color indexed="10"/>
      </right>
      <top style="dotted">
        <color indexed="64"/>
      </top>
      <bottom style="dotted">
        <color indexed="64"/>
      </bottom>
      <diagonal/>
    </border>
    <border>
      <left style="dotted">
        <color indexed="10"/>
      </left>
      <right style="medium">
        <color indexed="10"/>
      </right>
      <top/>
      <bottom style="dotted">
        <color indexed="64"/>
      </bottom>
      <diagonal/>
    </border>
    <border>
      <left style="medium">
        <color indexed="10"/>
      </left>
      <right/>
      <top/>
      <bottom/>
      <diagonal/>
    </border>
    <border>
      <left style="dotted">
        <color indexed="64"/>
      </left>
      <right style="medium">
        <color indexed="10"/>
      </right>
      <top style="dotted">
        <color indexed="64"/>
      </top>
      <bottom style="dotted">
        <color indexed="64"/>
      </bottom>
      <diagonal/>
    </border>
    <border>
      <left style="medium">
        <color indexed="10"/>
      </left>
      <right style="dotted">
        <color indexed="10"/>
      </right>
      <top style="dotted">
        <color indexed="64"/>
      </top>
      <bottom/>
      <diagonal/>
    </border>
    <border>
      <left style="dotted">
        <color indexed="10"/>
      </left>
      <right style="medium">
        <color indexed="10"/>
      </right>
      <top style="dotted">
        <color indexed="64"/>
      </top>
      <bottom/>
      <diagonal/>
    </border>
    <border>
      <left style="thin">
        <color indexed="64"/>
      </left>
      <right style="dotted">
        <color indexed="64"/>
      </right>
      <top style="dotted">
        <color indexed="64"/>
      </top>
      <bottom style="thin">
        <color indexed="64"/>
      </bottom>
      <diagonal/>
    </border>
    <border>
      <left style="dotted">
        <color indexed="64"/>
      </left>
      <right style="medium">
        <color indexed="10"/>
      </right>
      <top style="dotted">
        <color indexed="64"/>
      </top>
      <bottom style="thin">
        <color indexed="64"/>
      </bottom>
      <diagonal/>
    </border>
    <border>
      <left style="medium">
        <color indexed="10"/>
      </left>
      <right style="dotted">
        <color indexed="10"/>
      </right>
      <top style="dotted">
        <color indexed="64"/>
      </top>
      <bottom style="medium">
        <color indexed="10"/>
      </bottom>
      <diagonal/>
    </border>
    <border>
      <left style="dotted">
        <color indexed="10"/>
      </left>
      <right style="medium">
        <color indexed="10"/>
      </right>
      <top style="dotted">
        <color indexed="64"/>
      </top>
      <bottom style="medium">
        <color indexed="10"/>
      </bottom>
      <diagonal/>
    </border>
    <border>
      <left style="thin">
        <color indexed="64"/>
      </left>
      <right style="thick">
        <color indexed="10"/>
      </right>
      <top style="thin">
        <color indexed="64"/>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dotted">
        <color indexed="64"/>
      </top>
      <bottom style="dotted">
        <color indexed="64"/>
      </bottom>
      <diagonal/>
    </border>
    <border>
      <left style="dotted">
        <color indexed="64"/>
      </left>
      <right style="thin">
        <color indexed="64"/>
      </right>
      <top style="thin">
        <color indexed="64"/>
      </top>
      <bottom/>
      <diagonal/>
    </border>
    <border>
      <left/>
      <right style="thin">
        <color indexed="64"/>
      </right>
      <top style="thin">
        <color indexed="64"/>
      </top>
      <bottom style="dotted">
        <color indexed="64"/>
      </bottom>
      <diagonal/>
    </border>
    <border>
      <left/>
      <right style="thin">
        <color indexed="64"/>
      </right>
      <top style="dotted">
        <color indexed="64"/>
      </top>
      <bottom/>
      <diagonal/>
    </border>
    <border>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ck">
        <color indexed="17"/>
      </left>
      <right style="thin">
        <color indexed="64"/>
      </right>
      <top style="thick">
        <color indexed="17"/>
      </top>
      <bottom/>
      <diagonal/>
    </border>
    <border>
      <left/>
      <right style="thick">
        <color indexed="17"/>
      </right>
      <top style="thick">
        <color indexed="17"/>
      </top>
      <bottom/>
      <diagonal/>
    </border>
    <border>
      <left style="thick">
        <color indexed="17"/>
      </left>
      <right style="thin">
        <color indexed="64"/>
      </right>
      <top/>
      <bottom/>
      <diagonal/>
    </border>
    <border>
      <left/>
      <right style="thick">
        <color indexed="17"/>
      </right>
      <top/>
      <bottom/>
      <diagonal/>
    </border>
    <border>
      <left style="thick">
        <color indexed="17"/>
      </left>
      <right style="thin">
        <color indexed="64"/>
      </right>
      <top/>
      <bottom style="thin">
        <color indexed="64"/>
      </bottom>
      <diagonal/>
    </border>
    <border>
      <left/>
      <right style="thick">
        <color indexed="17"/>
      </right>
      <top/>
      <bottom style="thin">
        <color indexed="64"/>
      </bottom>
      <diagonal/>
    </border>
    <border>
      <left style="thick">
        <color indexed="17"/>
      </left>
      <right style="thin">
        <color indexed="64"/>
      </right>
      <top style="thin">
        <color indexed="64"/>
      </top>
      <bottom/>
      <diagonal/>
    </border>
    <border>
      <left/>
      <right style="thick">
        <color indexed="17"/>
      </right>
      <top style="thin">
        <color indexed="64"/>
      </top>
      <bottom/>
      <diagonal/>
    </border>
    <border>
      <left style="thick">
        <color indexed="17"/>
      </left>
      <right style="thin">
        <color indexed="64"/>
      </right>
      <top/>
      <bottom style="thick">
        <color indexed="17"/>
      </bottom>
      <diagonal/>
    </border>
    <border>
      <left/>
      <right style="thick">
        <color indexed="17"/>
      </right>
      <top/>
      <bottom style="thick">
        <color indexed="17"/>
      </bottom>
      <diagonal/>
    </border>
    <border>
      <left style="thin">
        <color indexed="64"/>
      </left>
      <right style="dotted">
        <color indexed="64"/>
      </right>
      <top style="thin">
        <color indexed="64"/>
      </top>
      <bottom/>
      <diagonal/>
    </border>
    <border>
      <left style="dotted">
        <color indexed="64"/>
      </left>
      <right style="thin">
        <color indexed="64"/>
      </right>
      <top style="dotted">
        <color indexed="64"/>
      </top>
      <bottom style="thin">
        <color indexed="64"/>
      </bottom>
      <diagonal/>
    </border>
    <border>
      <left style="dotted">
        <color indexed="64"/>
      </left>
      <right/>
      <top style="thin">
        <color indexed="64"/>
      </top>
      <bottom/>
      <diagonal/>
    </border>
  </borders>
  <cellStyleXfs count="14">
    <xf numFmtId="0" fontId="0" fillId="0" borderId="0">
      <alignment vertical="center"/>
    </xf>
    <xf numFmtId="38" fontId="10" fillId="0" borderId="0" applyFont="0" applyFill="0" applyBorder="0" applyAlignment="0" applyProtection="0">
      <alignment vertical="center"/>
    </xf>
    <xf numFmtId="0" fontId="2" fillId="0" borderId="0">
      <alignment vertical="center"/>
    </xf>
    <xf numFmtId="0" fontId="2" fillId="0" borderId="0"/>
    <xf numFmtId="0" fontId="7" fillId="0" borderId="0"/>
    <xf numFmtId="0" fontId="2" fillId="0" borderId="0"/>
    <xf numFmtId="0" fontId="2" fillId="0" borderId="0"/>
    <xf numFmtId="0" fontId="38" fillId="0" borderId="0"/>
    <xf numFmtId="0" fontId="40" fillId="0" borderId="0"/>
    <xf numFmtId="0" fontId="2" fillId="0" borderId="0"/>
    <xf numFmtId="0" fontId="49" fillId="0" borderId="0" applyNumberFormat="0" applyFill="0" applyBorder="0" applyAlignment="0" applyProtection="0">
      <alignment vertical="top"/>
      <protection locked="0"/>
    </xf>
    <xf numFmtId="0" fontId="16" fillId="0" borderId="0"/>
    <xf numFmtId="38" fontId="16" fillId="0" borderId="0" applyFont="0" applyFill="0" applyBorder="0" applyAlignment="0" applyProtection="0"/>
    <xf numFmtId="0" fontId="16" fillId="0" borderId="0"/>
  </cellStyleXfs>
  <cellXfs count="1160">
    <xf numFmtId="0" fontId="0" fillId="0" borderId="0" xfId="0">
      <alignment vertical="center"/>
    </xf>
    <xf numFmtId="0" fontId="12" fillId="0" borderId="0" xfId="0" applyFont="1">
      <alignment vertical="center"/>
    </xf>
    <xf numFmtId="0" fontId="14" fillId="0" borderId="0" xfId="0" applyFont="1" applyAlignment="1">
      <alignment horizontal="left" vertical="center"/>
    </xf>
    <xf numFmtId="49" fontId="13" fillId="6" borderId="6" xfId="0" applyNumberFormat="1" applyFont="1" applyFill="1" applyBorder="1" applyAlignment="1">
      <alignment horizontal="center" vertical="center"/>
    </xf>
    <xf numFmtId="49" fontId="13" fillId="6" borderId="7" xfId="0" applyNumberFormat="1" applyFont="1" applyFill="1" applyBorder="1" applyAlignment="1">
      <alignment horizontal="center" vertical="center"/>
    </xf>
    <xf numFmtId="49" fontId="13" fillId="6" borderId="8" xfId="0" applyNumberFormat="1" applyFont="1" applyFill="1" applyBorder="1" applyAlignment="1">
      <alignment horizontal="center" vertical="center"/>
    </xf>
    <xf numFmtId="0" fontId="13" fillId="6" borderId="4" xfId="0" applyFont="1" applyFill="1" applyBorder="1" applyAlignment="1">
      <alignment horizontal="left" vertical="center" wrapText="1"/>
    </xf>
    <xf numFmtId="0" fontId="13" fillId="6" borderId="0" xfId="0" applyFont="1" applyFill="1" applyAlignment="1">
      <alignment horizontal="left" vertical="center" wrapText="1"/>
    </xf>
    <xf numFmtId="0" fontId="13" fillId="6" borderId="0" xfId="0" applyFont="1" applyFill="1" applyAlignment="1">
      <alignment horizontal="left" vertical="center"/>
    </xf>
    <xf numFmtId="0" fontId="13" fillId="6" borderId="2" xfId="0" applyFont="1" applyFill="1" applyBorder="1" applyAlignment="1">
      <alignment horizontal="left" vertical="center" wrapText="1"/>
    </xf>
    <xf numFmtId="0" fontId="15" fillId="6" borderId="5"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12" fillId="6" borderId="5" xfId="0" applyFont="1" applyFill="1" applyBorder="1">
      <alignment vertical="center"/>
    </xf>
    <xf numFmtId="0" fontId="13" fillId="0" borderId="0" xfId="0" applyFont="1">
      <alignment vertical="center"/>
    </xf>
    <xf numFmtId="0" fontId="13" fillId="0" borderId="0" xfId="0" applyFont="1" applyAlignment="1">
      <alignment horizontal="left" vertical="center"/>
    </xf>
    <xf numFmtId="0" fontId="13" fillId="0" borderId="4" xfId="0" quotePrefix="1" applyFont="1" applyBorder="1">
      <alignment vertical="center"/>
    </xf>
    <xf numFmtId="0" fontId="13" fillId="0" borderId="5" xfId="0" quotePrefix="1" applyFont="1" applyBorder="1">
      <alignment vertical="center"/>
    </xf>
    <xf numFmtId="0" fontId="13" fillId="6" borderId="6" xfId="0" applyFont="1" applyFill="1" applyBorder="1">
      <alignment vertical="center"/>
    </xf>
    <xf numFmtId="0" fontId="13" fillId="6" borderId="4" xfId="0" applyFont="1" applyFill="1" applyBorder="1" applyAlignment="1">
      <alignment horizontal="left" vertical="center"/>
    </xf>
    <xf numFmtId="0" fontId="13" fillId="6" borderId="4" xfId="0" applyFont="1" applyFill="1" applyBorder="1" applyAlignment="1">
      <alignment vertical="center" wrapText="1"/>
    </xf>
    <xf numFmtId="0" fontId="13" fillId="6" borderId="5" xfId="0" applyFont="1" applyFill="1" applyBorder="1" applyAlignment="1">
      <alignment horizontal="left" vertical="center"/>
    </xf>
    <xf numFmtId="0" fontId="14" fillId="0" borderId="0" xfId="0" applyFont="1">
      <alignment vertical="center"/>
    </xf>
    <xf numFmtId="49" fontId="13" fillId="8" borderId="1" xfId="0" applyNumberFormat="1" applyFont="1" applyFill="1" applyBorder="1">
      <alignment vertical="center"/>
    </xf>
    <xf numFmtId="49" fontId="13" fillId="8" borderId="3" xfId="0" applyNumberFormat="1" applyFont="1" applyFill="1" applyBorder="1">
      <alignment vertical="center"/>
    </xf>
    <xf numFmtId="49" fontId="13" fillId="8" borderId="14" xfId="0" applyNumberFormat="1" applyFont="1" applyFill="1" applyBorder="1">
      <alignment vertical="center"/>
    </xf>
    <xf numFmtId="49" fontId="13" fillId="8" borderId="15"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49" fontId="13" fillId="8" borderId="7" xfId="0" applyNumberFormat="1" applyFont="1" applyFill="1" applyBorder="1" applyAlignment="1">
      <alignment horizontal="center" vertical="center"/>
    </xf>
    <xf numFmtId="49" fontId="13" fillId="8" borderId="8" xfId="0" applyNumberFormat="1" applyFont="1" applyFill="1" applyBorder="1" applyAlignment="1">
      <alignment horizontal="center" vertical="center"/>
    </xf>
    <xf numFmtId="0" fontId="13" fillId="8" borderId="1" xfId="0" applyFont="1" applyFill="1" applyBorder="1" applyAlignment="1">
      <alignment horizontal="left" vertical="center" wrapText="1"/>
    </xf>
    <xf numFmtId="0" fontId="13" fillId="8" borderId="4" xfId="0" applyFont="1" applyFill="1" applyBorder="1" applyAlignment="1">
      <alignment horizontal="left" vertical="center" wrapText="1"/>
    </xf>
    <xf numFmtId="0" fontId="13" fillId="8" borderId="0" xfId="0" applyFont="1" applyFill="1" applyAlignment="1">
      <alignment horizontal="left" vertical="center" wrapText="1"/>
    </xf>
    <xf numFmtId="0" fontId="13" fillId="8" borderId="0" xfId="0" applyFont="1" applyFill="1" applyAlignment="1">
      <alignment horizontal="left" vertical="center"/>
    </xf>
    <xf numFmtId="0" fontId="13" fillId="8" borderId="2" xfId="0" applyFont="1" applyFill="1" applyBorder="1" applyAlignment="1">
      <alignment horizontal="left" vertical="center" wrapText="1"/>
    </xf>
    <xf numFmtId="176" fontId="13" fillId="9" borderId="1" xfId="0" applyNumberFormat="1" applyFont="1" applyFill="1" applyBorder="1">
      <alignment vertical="center"/>
    </xf>
    <xf numFmtId="176" fontId="13" fillId="9" borderId="4" xfId="0" applyNumberFormat="1" applyFont="1" applyFill="1" applyBorder="1">
      <alignment vertical="center"/>
    </xf>
    <xf numFmtId="176" fontId="13" fillId="9" borderId="0" xfId="0" applyNumberFormat="1" applyFont="1" applyFill="1">
      <alignment vertical="center"/>
    </xf>
    <xf numFmtId="176" fontId="13" fillId="9" borderId="2" xfId="0" applyNumberFormat="1" applyFont="1" applyFill="1" applyBorder="1">
      <alignment vertical="center"/>
    </xf>
    <xf numFmtId="176" fontId="13" fillId="9" borderId="14" xfId="0" applyNumberFormat="1" applyFont="1" applyFill="1" applyBorder="1">
      <alignment vertical="center"/>
    </xf>
    <xf numFmtId="176" fontId="13" fillId="9" borderId="12" xfId="0" applyNumberFormat="1" applyFont="1" applyFill="1" applyBorder="1">
      <alignment vertical="center"/>
    </xf>
    <xf numFmtId="176" fontId="13" fillId="9" borderId="13" xfId="0" applyNumberFormat="1" applyFont="1" applyFill="1" applyBorder="1">
      <alignment vertical="center"/>
    </xf>
    <xf numFmtId="176" fontId="13" fillId="9" borderId="11" xfId="0" applyNumberFormat="1" applyFont="1" applyFill="1" applyBorder="1">
      <alignment vertical="center"/>
    </xf>
    <xf numFmtId="176" fontId="13" fillId="9" borderId="3" xfId="0" applyNumberFormat="1" applyFont="1" applyFill="1" applyBorder="1">
      <alignment vertical="center"/>
    </xf>
    <xf numFmtId="176" fontId="13" fillId="9" borderId="5" xfId="0" applyNumberFormat="1" applyFont="1" applyFill="1" applyBorder="1">
      <alignment vertical="center"/>
    </xf>
    <xf numFmtId="176" fontId="13" fillId="9" borderId="9" xfId="0" applyNumberFormat="1" applyFont="1" applyFill="1" applyBorder="1">
      <alignment vertical="center"/>
    </xf>
    <xf numFmtId="176" fontId="13" fillId="9" borderId="10" xfId="0" applyNumberFormat="1" applyFont="1" applyFill="1" applyBorder="1">
      <alignment vertical="center"/>
    </xf>
    <xf numFmtId="0" fontId="13" fillId="8" borderId="4" xfId="0" applyFont="1" applyFill="1" applyBorder="1" applyAlignment="1">
      <alignment horizontal="left" vertical="center"/>
    </xf>
    <xf numFmtId="0" fontId="16" fillId="0" borderId="0" xfId="3" applyFont="1"/>
    <xf numFmtId="0" fontId="19" fillId="0" borderId="0" xfId="3" applyFont="1"/>
    <xf numFmtId="0" fontId="20" fillId="0" borderId="0" xfId="3" applyFont="1"/>
    <xf numFmtId="0" fontId="23" fillId="10" borderId="0" xfId="0" applyFont="1" applyFill="1">
      <alignment vertical="center"/>
    </xf>
    <xf numFmtId="0" fontId="8" fillId="11" borderId="7" xfId="3" applyFont="1" applyFill="1" applyBorder="1"/>
    <xf numFmtId="0" fontId="8" fillId="11" borderId="7" xfId="3" applyFont="1" applyFill="1" applyBorder="1" applyAlignment="1">
      <alignment horizontal="distributed" vertical="center"/>
    </xf>
    <xf numFmtId="0" fontId="8" fillId="11" borderId="8" xfId="3" applyFont="1" applyFill="1" applyBorder="1"/>
    <xf numFmtId="0" fontId="8" fillId="5" borderId="7" xfId="3" applyFont="1" applyFill="1" applyBorder="1"/>
    <xf numFmtId="0" fontId="8" fillId="5" borderId="13" xfId="3" applyFont="1" applyFill="1" applyBorder="1"/>
    <xf numFmtId="0" fontId="8" fillId="3" borderId="15" xfId="3" applyFont="1" applyFill="1" applyBorder="1"/>
    <xf numFmtId="0" fontId="8" fillId="3" borderId="13" xfId="3" applyFont="1" applyFill="1" applyBorder="1"/>
    <xf numFmtId="0" fontId="8" fillId="3" borderId="8" xfId="3" applyFont="1" applyFill="1" applyBorder="1"/>
    <xf numFmtId="0" fontId="8" fillId="12" borderId="7" xfId="3" applyFont="1" applyFill="1" applyBorder="1"/>
    <xf numFmtId="0" fontId="8" fillId="12" borderId="13" xfId="3" applyFont="1" applyFill="1" applyBorder="1"/>
    <xf numFmtId="0" fontId="8" fillId="13" borderId="15" xfId="3" applyFont="1" applyFill="1" applyBorder="1"/>
    <xf numFmtId="0" fontId="8" fillId="13" borderId="13" xfId="3" applyFont="1" applyFill="1" applyBorder="1"/>
    <xf numFmtId="0" fontId="8" fillId="13" borderId="8" xfId="3" applyFont="1" applyFill="1" applyBorder="1"/>
    <xf numFmtId="0" fontId="8" fillId="14" borderId="6" xfId="3" applyFont="1" applyFill="1" applyBorder="1"/>
    <xf numFmtId="0" fontId="8" fillId="11" borderId="0" xfId="3" applyFont="1" applyFill="1"/>
    <xf numFmtId="0" fontId="8" fillId="11" borderId="0" xfId="3" applyFont="1" applyFill="1" applyAlignment="1">
      <alignment horizontal="distributed" vertical="center"/>
    </xf>
    <xf numFmtId="0" fontId="8" fillId="11" borderId="2" xfId="3" applyFont="1" applyFill="1" applyBorder="1"/>
    <xf numFmtId="0" fontId="8" fillId="5" borderId="2" xfId="3" applyFont="1" applyFill="1" applyBorder="1"/>
    <xf numFmtId="0" fontId="8" fillId="5" borderId="15" xfId="3" applyFont="1" applyFill="1" applyBorder="1"/>
    <xf numFmtId="0" fontId="8" fillId="3" borderId="4" xfId="3" applyFont="1" applyFill="1" applyBorder="1"/>
    <xf numFmtId="0" fontId="8" fillId="12" borderId="2" xfId="3" applyFont="1" applyFill="1" applyBorder="1"/>
    <xf numFmtId="0" fontId="8" fillId="12" borderId="15" xfId="3" applyFont="1" applyFill="1" applyBorder="1"/>
    <xf numFmtId="0" fontId="8" fillId="13" borderId="4" xfId="3" applyFont="1" applyFill="1" applyBorder="1"/>
    <xf numFmtId="0" fontId="8" fillId="14" borderId="4" xfId="3" applyFont="1" applyFill="1" applyBorder="1" applyAlignment="1">
      <alignment horizontal="center" vertical="center"/>
    </xf>
    <xf numFmtId="0" fontId="8" fillId="5" borderId="1" xfId="3" applyFont="1" applyFill="1" applyBorder="1"/>
    <xf numFmtId="0" fontId="8" fillId="5" borderId="15" xfId="3" applyFont="1" applyFill="1" applyBorder="1" applyAlignment="1">
      <alignment horizontal="center" vertical="center"/>
    </xf>
    <xf numFmtId="0" fontId="8" fillId="3" borderId="1" xfId="3" applyFont="1" applyFill="1" applyBorder="1"/>
    <xf numFmtId="0" fontId="8" fillId="3" borderId="6" xfId="3" applyFont="1" applyFill="1" applyBorder="1" applyAlignment="1">
      <alignment horizontal="center" vertical="center"/>
    </xf>
    <xf numFmtId="0" fontId="8" fillId="12" borderId="1" xfId="3" applyFont="1" applyFill="1" applyBorder="1"/>
    <xf numFmtId="0" fontId="8" fillId="12" borderId="15" xfId="3" applyFont="1" applyFill="1" applyBorder="1" applyAlignment="1">
      <alignment horizontal="center" vertical="center"/>
    </xf>
    <xf numFmtId="0" fontId="8" fillId="13" borderId="1" xfId="3" applyFont="1" applyFill="1" applyBorder="1"/>
    <xf numFmtId="0" fontId="8" fillId="13" borderId="6" xfId="3" applyFont="1" applyFill="1" applyBorder="1" applyAlignment="1">
      <alignment horizontal="center" vertical="center"/>
    </xf>
    <xf numFmtId="0" fontId="8" fillId="11" borderId="9" xfId="3" applyFont="1" applyFill="1" applyBorder="1"/>
    <xf numFmtId="0" fontId="8" fillId="11" borderId="9" xfId="3" applyFont="1" applyFill="1" applyBorder="1" applyAlignment="1">
      <alignment horizontal="distributed" vertical="center"/>
    </xf>
    <xf numFmtId="0" fontId="8" fillId="11" borderId="10" xfId="3" applyFont="1" applyFill="1" applyBorder="1"/>
    <xf numFmtId="0" fontId="8" fillId="5" borderId="10" xfId="3" applyFont="1" applyFill="1" applyBorder="1"/>
    <xf numFmtId="0" fontId="8" fillId="5" borderId="3" xfId="3" applyFont="1" applyFill="1" applyBorder="1"/>
    <xf numFmtId="0" fontId="8" fillId="5" borderId="3" xfId="3" applyFont="1" applyFill="1" applyBorder="1" applyAlignment="1">
      <alignment horizontal="center" vertical="center"/>
    </xf>
    <xf numFmtId="0" fontId="8" fillId="3" borderId="5" xfId="3" applyFont="1" applyFill="1" applyBorder="1"/>
    <xf numFmtId="0" fontId="8" fillId="3" borderId="3" xfId="3" applyFont="1" applyFill="1" applyBorder="1"/>
    <xf numFmtId="0" fontId="8" fillId="3" borderId="5" xfId="3" applyFont="1" applyFill="1" applyBorder="1" applyAlignment="1">
      <alignment horizontal="center" vertical="center"/>
    </xf>
    <xf numFmtId="0" fontId="8" fillId="12" borderId="10" xfId="3" applyFont="1" applyFill="1" applyBorder="1"/>
    <xf numFmtId="0" fontId="8" fillId="12" borderId="3" xfId="3" applyFont="1" applyFill="1" applyBorder="1"/>
    <xf numFmtId="0" fontId="8" fillId="12" borderId="3" xfId="3" applyFont="1" applyFill="1" applyBorder="1" applyAlignment="1">
      <alignment horizontal="center" vertical="center"/>
    </xf>
    <xf numFmtId="0" fontId="8" fillId="13" borderId="5" xfId="3" applyFont="1" applyFill="1" applyBorder="1"/>
    <xf numFmtId="0" fontId="8" fillId="13" borderId="3" xfId="3" applyFont="1" applyFill="1" applyBorder="1"/>
    <xf numFmtId="0" fontId="8" fillId="13" borderId="5" xfId="3" applyFont="1" applyFill="1" applyBorder="1" applyAlignment="1">
      <alignment horizontal="center" vertical="center"/>
    </xf>
    <xf numFmtId="0" fontId="8" fillId="14" borderId="5" xfId="3" applyFont="1" applyFill="1" applyBorder="1" applyAlignment="1">
      <alignment horizontal="center" vertical="center"/>
    </xf>
    <xf numFmtId="0" fontId="8" fillId="11" borderId="1" xfId="3" quotePrefix="1" applyFont="1" applyFill="1" applyBorder="1" applyAlignment="1">
      <alignment horizontal="right" vertical="center"/>
    </xf>
    <xf numFmtId="0" fontId="8" fillId="11" borderId="0" xfId="3" applyFont="1" applyFill="1" applyAlignment="1">
      <alignment horizontal="left" vertical="center" wrapText="1"/>
    </xf>
    <xf numFmtId="38" fontId="8" fillId="5" borderId="2" xfId="3" applyNumberFormat="1" applyFont="1" applyFill="1" applyBorder="1"/>
    <xf numFmtId="38" fontId="8" fillId="5" borderId="4" xfId="3" applyNumberFormat="1" applyFont="1" applyFill="1" applyBorder="1"/>
    <xf numFmtId="38" fontId="8" fillId="5" borderId="1" xfId="3" applyNumberFormat="1" applyFont="1" applyFill="1" applyBorder="1"/>
    <xf numFmtId="38" fontId="8" fillId="3" borderId="4" xfId="3" applyNumberFormat="1" applyFont="1" applyFill="1" applyBorder="1"/>
    <xf numFmtId="38" fontId="8" fillId="12" borderId="2" xfId="3" applyNumberFormat="1" applyFont="1" applyFill="1" applyBorder="1"/>
    <xf numFmtId="38" fontId="8" fillId="12" borderId="4" xfId="3" applyNumberFormat="1" applyFont="1" applyFill="1" applyBorder="1"/>
    <xf numFmtId="38" fontId="8" fillId="12" borderId="1" xfId="3" applyNumberFormat="1" applyFont="1" applyFill="1" applyBorder="1"/>
    <xf numFmtId="38" fontId="8" fillId="13" borderId="4" xfId="3" applyNumberFormat="1" applyFont="1" applyFill="1" applyBorder="1"/>
    <xf numFmtId="38" fontId="8" fillId="14" borderId="4" xfId="3" applyNumberFormat="1" applyFont="1" applyFill="1" applyBorder="1"/>
    <xf numFmtId="0" fontId="8" fillId="11" borderId="1" xfId="3" applyFont="1" applyFill="1" applyBorder="1" applyAlignment="1">
      <alignment horizontal="right" vertical="center"/>
    </xf>
    <xf numFmtId="0" fontId="8" fillId="11" borderId="0" xfId="3" applyFont="1" applyFill="1" applyAlignment="1">
      <alignment horizontal="left" vertical="center" shrinkToFit="1"/>
    </xf>
    <xf numFmtId="38" fontId="8" fillId="5" borderId="10" xfId="3" applyNumberFormat="1" applyFont="1" applyFill="1" applyBorder="1"/>
    <xf numFmtId="38" fontId="8" fillId="5" borderId="5" xfId="3" applyNumberFormat="1" applyFont="1" applyFill="1" applyBorder="1"/>
    <xf numFmtId="38" fontId="8" fillId="5" borderId="3" xfId="3" applyNumberFormat="1" applyFont="1" applyFill="1" applyBorder="1"/>
    <xf numFmtId="38" fontId="8" fillId="3" borderId="5" xfId="3" applyNumberFormat="1" applyFont="1" applyFill="1" applyBorder="1"/>
    <xf numFmtId="38" fontId="8" fillId="12" borderId="10" xfId="3" applyNumberFormat="1" applyFont="1" applyFill="1" applyBorder="1"/>
    <xf numFmtId="38" fontId="8" fillId="12" borderId="5" xfId="3" applyNumberFormat="1" applyFont="1" applyFill="1" applyBorder="1"/>
    <xf numFmtId="38" fontId="8" fillId="12" borderId="3" xfId="3" applyNumberFormat="1" applyFont="1" applyFill="1" applyBorder="1"/>
    <xf numFmtId="38" fontId="8" fillId="13" borderId="5" xfId="3" applyNumberFormat="1" applyFont="1" applyFill="1" applyBorder="1"/>
    <xf numFmtId="38" fontId="8" fillId="14" borderId="5" xfId="3" applyNumberFormat="1" applyFont="1" applyFill="1" applyBorder="1"/>
    <xf numFmtId="0" fontId="8" fillId="11" borderId="15" xfId="3" applyFont="1" applyFill="1" applyBorder="1" applyAlignment="1">
      <alignment horizontal="right" vertical="center"/>
    </xf>
    <xf numFmtId="0" fontId="8" fillId="11" borderId="7" xfId="3" applyFont="1" applyFill="1" applyBorder="1" applyAlignment="1">
      <alignment horizontal="left" vertical="center" wrapText="1"/>
    </xf>
    <xf numFmtId="0" fontId="8" fillId="11" borderId="4" xfId="3" applyFont="1" applyFill="1" applyBorder="1" applyAlignment="1">
      <alignment vertical="center"/>
    </xf>
    <xf numFmtId="38" fontId="8" fillId="5" borderId="2" xfId="3" applyNumberFormat="1" applyFont="1" applyFill="1" applyBorder="1" applyAlignment="1">
      <alignment vertical="center"/>
    </xf>
    <xf numFmtId="38" fontId="8" fillId="5" borderId="4" xfId="3" applyNumberFormat="1" applyFont="1" applyFill="1" applyBorder="1" applyAlignment="1">
      <alignment vertical="center"/>
    </xf>
    <xf numFmtId="38" fontId="8" fillId="3" borderId="4" xfId="3" applyNumberFormat="1" applyFont="1" applyFill="1" applyBorder="1" applyAlignment="1">
      <alignment vertical="center"/>
    </xf>
    <xf numFmtId="38" fontId="8" fillId="12" borderId="2" xfId="3" applyNumberFormat="1" applyFont="1" applyFill="1" applyBorder="1" applyAlignment="1">
      <alignment vertical="center"/>
    </xf>
    <xf numFmtId="38" fontId="8" fillId="12" borderId="4" xfId="3" applyNumberFormat="1" applyFont="1" applyFill="1" applyBorder="1" applyAlignment="1">
      <alignment vertical="center"/>
    </xf>
    <xf numFmtId="38" fontId="8" fillId="13" borderId="4" xfId="3" applyNumberFormat="1" applyFont="1" applyFill="1" applyBorder="1" applyAlignment="1">
      <alignment vertical="center"/>
    </xf>
    <xf numFmtId="0" fontId="8" fillId="11" borderId="3" xfId="3" applyFont="1" applyFill="1" applyBorder="1" applyAlignment="1">
      <alignment horizontal="center" vertical="center"/>
    </xf>
    <xf numFmtId="0" fontId="8" fillId="11" borderId="9" xfId="3" applyFont="1" applyFill="1" applyBorder="1" applyAlignment="1">
      <alignment horizontal="left" vertical="center" wrapText="1"/>
    </xf>
    <xf numFmtId="0" fontId="8" fillId="11" borderId="1" xfId="3" applyFont="1" applyFill="1" applyBorder="1" applyAlignment="1">
      <alignment horizontal="center" vertical="center"/>
    </xf>
    <xf numFmtId="38" fontId="8" fillId="5" borderId="8" xfId="3" applyNumberFormat="1" applyFont="1" applyFill="1" applyBorder="1"/>
    <xf numFmtId="38" fontId="8" fillId="5" borderId="6" xfId="3" applyNumberFormat="1" applyFont="1" applyFill="1" applyBorder="1"/>
    <xf numFmtId="38" fontId="8" fillId="5" borderId="15" xfId="3" applyNumberFormat="1" applyFont="1" applyFill="1" applyBorder="1"/>
    <xf numFmtId="38" fontId="8" fillId="3" borderId="6" xfId="3" applyNumberFormat="1" applyFont="1" applyFill="1" applyBorder="1"/>
    <xf numFmtId="38" fontId="8" fillId="12" borderId="8" xfId="3" applyNumberFormat="1" applyFont="1" applyFill="1" applyBorder="1"/>
    <xf numFmtId="38" fontId="8" fillId="12" borderId="6" xfId="3" applyNumberFormat="1" applyFont="1" applyFill="1" applyBorder="1"/>
    <xf numFmtId="38" fontId="8" fillId="12" borderId="15" xfId="3" applyNumberFormat="1" applyFont="1" applyFill="1" applyBorder="1"/>
    <xf numFmtId="38" fontId="8" fillId="13" borderId="6" xfId="3" applyNumberFormat="1" applyFont="1" applyFill="1" applyBorder="1"/>
    <xf numFmtId="38" fontId="8" fillId="14" borderId="6" xfId="3" applyNumberFormat="1" applyFont="1" applyFill="1" applyBorder="1"/>
    <xf numFmtId="0" fontId="8" fillId="11" borderId="13" xfId="3" applyFont="1" applyFill="1" applyBorder="1" applyAlignment="1">
      <alignment horizontal="center" vertical="center"/>
    </xf>
    <xf numFmtId="0" fontId="8" fillId="11" borderId="11" xfId="3" applyFont="1" applyFill="1" applyBorder="1" applyAlignment="1">
      <alignment horizontal="center" vertical="center"/>
    </xf>
    <xf numFmtId="38" fontId="8" fillId="5" borderId="11" xfId="3" applyNumberFormat="1" applyFont="1" applyFill="1" applyBorder="1"/>
    <xf numFmtId="38" fontId="8" fillId="5" borderId="12" xfId="3" applyNumberFormat="1" applyFont="1" applyFill="1" applyBorder="1"/>
    <xf numFmtId="38" fontId="8" fillId="5" borderId="14" xfId="3" applyNumberFormat="1" applyFont="1" applyFill="1" applyBorder="1"/>
    <xf numFmtId="38" fontId="8" fillId="3" borderId="12" xfId="3" applyNumberFormat="1" applyFont="1" applyFill="1" applyBorder="1"/>
    <xf numFmtId="38" fontId="8" fillId="12" borderId="11" xfId="3" applyNumberFormat="1" applyFont="1" applyFill="1" applyBorder="1"/>
    <xf numFmtId="38" fontId="8" fillId="12" borderId="12" xfId="3" applyNumberFormat="1" applyFont="1" applyFill="1" applyBorder="1"/>
    <xf numFmtId="38" fontId="8" fillId="12" borderId="14" xfId="3" applyNumberFormat="1" applyFont="1" applyFill="1" applyBorder="1"/>
    <xf numFmtId="38" fontId="8" fillId="13" borderId="12" xfId="3" applyNumberFormat="1" applyFont="1" applyFill="1" applyBorder="1"/>
    <xf numFmtId="38" fontId="8" fillId="14" borderId="12" xfId="3" applyNumberFormat="1" applyFont="1" applyFill="1" applyBorder="1"/>
    <xf numFmtId="0" fontId="8" fillId="0" borderId="0" xfId="3" applyFont="1"/>
    <xf numFmtId="0" fontId="8" fillId="0" borderId="0" xfId="3" applyFont="1" applyAlignment="1">
      <alignment horizontal="distributed" vertical="center"/>
    </xf>
    <xf numFmtId="0" fontId="18" fillId="0" borderId="0" xfId="3" applyFont="1"/>
    <xf numFmtId="0" fontId="24" fillId="0" borderId="0" xfId="3" applyFont="1" applyAlignment="1">
      <alignment vertical="center"/>
    </xf>
    <xf numFmtId="0" fontId="8" fillId="0" borderId="0" xfId="3" applyFont="1" applyAlignment="1">
      <alignment vertical="center"/>
    </xf>
    <xf numFmtId="0" fontId="23" fillId="0" borderId="0" xfId="4" applyFont="1" applyAlignment="1">
      <alignment vertical="center"/>
    </xf>
    <xf numFmtId="0" fontId="8" fillId="5" borderId="18" xfId="3" applyFont="1" applyFill="1" applyBorder="1"/>
    <xf numFmtId="0" fontId="8" fillId="5" borderId="19" xfId="3" applyFont="1" applyFill="1" applyBorder="1"/>
    <xf numFmtId="0" fontId="8" fillId="5" borderId="20" xfId="3" applyFont="1" applyFill="1" applyBorder="1"/>
    <xf numFmtId="0" fontId="8" fillId="15" borderId="18" xfId="3" applyFont="1" applyFill="1" applyBorder="1"/>
    <xf numFmtId="0" fontId="8" fillId="15" borderId="19" xfId="3" applyFont="1" applyFill="1" applyBorder="1"/>
    <xf numFmtId="0" fontId="8" fillId="15" borderId="21" xfId="3" applyFont="1" applyFill="1" applyBorder="1"/>
    <xf numFmtId="0" fontId="8" fillId="11" borderId="22" xfId="3" applyFont="1" applyFill="1" applyBorder="1"/>
    <xf numFmtId="0" fontId="8" fillId="5" borderId="25" xfId="3" applyFont="1" applyFill="1" applyBorder="1" applyAlignment="1">
      <alignment horizontal="center"/>
    </xf>
    <xf numFmtId="0" fontId="8" fillId="5" borderId="6" xfId="3" applyFont="1" applyFill="1" applyBorder="1" applyAlignment="1">
      <alignment horizontal="center"/>
    </xf>
    <xf numFmtId="0" fontId="8" fillId="5" borderId="0" xfId="3" applyFont="1" applyFill="1" applyAlignment="1">
      <alignment horizontal="center"/>
    </xf>
    <xf numFmtId="0" fontId="8" fillId="5" borderId="8" xfId="3" applyFont="1" applyFill="1" applyBorder="1" applyAlignment="1">
      <alignment horizontal="center"/>
    </xf>
    <xf numFmtId="0" fontId="8" fillId="5" borderId="26" xfId="3" applyFont="1" applyFill="1" applyBorder="1" applyAlignment="1">
      <alignment horizontal="center"/>
    </xf>
    <xf numFmtId="0" fontId="8" fillId="15" borderId="25" xfId="3" applyFont="1" applyFill="1" applyBorder="1" applyAlignment="1">
      <alignment horizontal="center"/>
    </xf>
    <xf numFmtId="0" fontId="8" fillId="15" borderId="0" xfId="3" applyFont="1" applyFill="1" applyAlignment="1">
      <alignment horizontal="center"/>
    </xf>
    <xf numFmtId="0" fontId="8" fillId="15" borderId="6" xfId="3" applyFont="1" applyFill="1" applyBorder="1" applyAlignment="1">
      <alignment horizontal="center"/>
    </xf>
    <xf numFmtId="0" fontId="8" fillId="15" borderId="8" xfId="3" applyFont="1" applyFill="1" applyBorder="1" applyAlignment="1">
      <alignment horizontal="center"/>
    </xf>
    <xf numFmtId="0" fontId="8" fillId="15" borderId="2" xfId="3" applyFont="1" applyFill="1" applyBorder="1" applyAlignment="1">
      <alignment horizontal="center"/>
    </xf>
    <xf numFmtId="0" fontId="8" fillId="11" borderId="27" xfId="3" applyFont="1" applyFill="1" applyBorder="1"/>
    <xf numFmtId="0" fontId="8" fillId="5" borderId="28" xfId="3" applyFont="1" applyFill="1" applyBorder="1" applyAlignment="1">
      <alignment horizontal="center"/>
    </xf>
    <xf numFmtId="0" fontId="8" fillId="5" borderId="4" xfId="3" applyFont="1" applyFill="1" applyBorder="1" applyAlignment="1">
      <alignment horizontal="center"/>
    </xf>
    <xf numFmtId="0" fontId="8" fillId="5" borderId="2" xfId="3" applyFont="1" applyFill="1" applyBorder="1" applyAlignment="1">
      <alignment horizontal="center"/>
    </xf>
    <xf numFmtId="0" fontId="8" fillId="15" borderId="28" xfId="3" applyFont="1" applyFill="1" applyBorder="1" applyAlignment="1">
      <alignment horizontal="center"/>
    </xf>
    <xf numFmtId="0" fontId="8" fillId="15" borderId="4" xfId="3" applyFont="1" applyFill="1" applyBorder="1" applyAlignment="1">
      <alignment horizontal="center"/>
    </xf>
    <xf numFmtId="0" fontId="8" fillId="5" borderId="5" xfId="3" applyFont="1" applyFill="1" applyBorder="1" applyAlignment="1">
      <alignment horizontal="center"/>
    </xf>
    <xf numFmtId="0" fontId="8" fillId="5" borderId="10" xfId="3" applyFont="1" applyFill="1" applyBorder="1" applyAlignment="1">
      <alignment horizontal="center"/>
    </xf>
    <xf numFmtId="0" fontId="8" fillId="5" borderId="31" xfId="3" applyFont="1" applyFill="1" applyBorder="1" applyAlignment="1">
      <alignment horizontal="center"/>
    </xf>
    <xf numFmtId="0" fontId="8" fillId="15" borderId="32" xfId="3" applyFont="1" applyFill="1" applyBorder="1" applyAlignment="1">
      <alignment horizontal="center"/>
    </xf>
    <xf numFmtId="0" fontId="8" fillId="15" borderId="5" xfId="3" applyFont="1" applyFill="1" applyBorder="1" applyAlignment="1">
      <alignment horizontal="center"/>
    </xf>
    <xf numFmtId="0" fontId="8" fillId="15" borderId="9" xfId="3" applyFont="1" applyFill="1" applyBorder="1" applyAlignment="1">
      <alignment horizontal="center"/>
    </xf>
    <xf numFmtId="0" fontId="8" fillId="15" borderId="10" xfId="3" applyFont="1" applyFill="1" applyBorder="1" applyAlignment="1">
      <alignment horizontal="center"/>
    </xf>
    <xf numFmtId="0" fontId="8" fillId="11" borderId="33" xfId="3" applyFont="1" applyFill="1" applyBorder="1"/>
    <xf numFmtId="0" fontId="8" fillId="11" borderId="34" xfId="3" quotePrefix="1" applyFont="1" applyFill="1" applyBorder="1" applyAlignment="1">
      <alignment horizontal="center"/>
    </xf>
    <xf numFmtId="0" fontId="8" fillId="11" borderId="26" xfId="3" applyFont="1" applyFill="1" applyBorder="1" applyAlignment="1">
      <alignment horizontal="left" vertical="center"/>
    </xf>
    <xf numFmtId="178" fontId="8" fillId="5" borderId="2" xfId="3" applyNumberFormat="1" applyFont="1" applyFill="1" applyBorder="1"/>
    <xf numFmtId="179" fontId="8" fillId="5" borderId="4" xfId="3" applyNumberFormat="1" applyFont="1" applyFill="1" applyBorder="1"/>
    <xf numFmtId="178" fontId="8" fillId="5" borderId="4" xfId="3" applyNumberFormat="1" applyFont="1" applyFill="1" applyBorder="1"/>
    <xf numFmtId="179" fontId="8" fillId="5" borderId="6" xfId="3" applyNumberFormat="1" applyFont="1" applyFill="1" applyBorder="1"/>
    <xf numFmtId="178" fontId="8" fillId="5" borderId="6" xfId="3" applyNumberFormat="1" applyFont="1" applyFill="1" applyBorder="1"/>
    <xf numFmtId="179" fontId="8" fillId="5" borderId="35" xfId="3" applyNumberFormat="1" applyFont="1" applyFill="1" applyBorder="1"/>
    <xf numFmtId="180" fontId="8" fillId="0" borderId="0" xfId="3" applyNumberFormat="1" applyFont="1"/>
    <xf numFmtId="179" fontId="8" fillId="15" borderId="28" xfId="3" applyNumberFormat="1" applyFont="1" applyFill="1" applyBorder="1"/>
    <xf numFmtId="178" fontId="8" fillId="15" borderId="4" xfId="3" applyNumberFormat="1" applyFont="1" applyFill="1" applyBorder="1"/>
    <xf numFmtId="179" fontId="8" fillId="15" borderId="0" xfId="3" applyNumberFormat="1" applyFont="1" applyFill="1"/>
    <xf numFmtId="181" fontId="8" fillId="15" borderId="4" xfId="3" applyNumberFormat="1" applyFont="1" applyFill="1" applyBorder="1"/>
    <xf numFmtId="179" fontId="8" fillId="15" borderId="6" xfId="3" applyNumberFormat="1" applyFont="1" applyFill="1" applyBorder="1"/>
    <xf numFmtId="179" fontId="8" fillId="15" borderId="4" xfId="3" applyNumberFormat="1" applyFont="1" applyFill="1" applyBorder="1"/>
    <xf numFmtId="179" fontId="8" fillId="15" borderId="5" xfId="3" applyNumberFormat="1" applyFont="1" applyFill="1" applyBorder="1"/>
    <xf numFmtId="179" fontId="8" fillId="15" borderId="2" xfId="3" applyNumberFormat="1" applyFont="1" applyFill="1" applyBorder="1"/>
    <xf numFmtId="0" fontId="8" fillId="11" borderId="27" xfId="3" quotePrefix="1" applyFont="1" applyFill="1" applyBorder="1" applyAlignment="1">
      <alignment horizontal="center"/>
    </xf>
    <xf numFmtId="179" fontId="8" fillId="5" borderId="27" xfId="3" applyNumberFormat="1" applyFont="1" applyFill="1" applyBorder="1"/>
    <xf numFmtId="0" fontId="8" fillId="11" borderId="36" xfId="3" quotePrefix="1" applyFont="1" applyFill="1" applyBorder="1" applyAlignment="1">
      <alignment horizontal="center"/>
    </xf>
    <xf numFmtId="0" fontId="8" fillId="11" borderId="31" xfId="3" applyFont="1" applyFill="1" applyBorder="1" applyAlignment="1">
      <alignment horizontal="left" vertical="center"/>
    </xf>
    <xf numFmtId="179" fontId="8" fillId="5" borderId="5" xfId="3" applyNumberFormat="1" applyFont="1" applyFill="1" applyBorder="1"/>
    <xf numFmtId="178" fontId="8" fillId="5" borderId="5" xfId="3" applyNumberFormat="1" applyFont="1" applyFill="1" applyBorder="1"/>
    <xf numFmtId="179" fontId="8" fillId="5" borderId="33" xfId="3" applyNumberFormat="1" applyFont="1" applyFill="1" applyBorder="1"/>
    <xf numFmtId="179" fontId="8" fillId="15" borderId="32" xfId="3" applyNumberFormat="1" applyFont="1" applyFill="1" applyBorder="1"/>
    <xf numFmtId="178" fontId="8" fillId="15" borderId="5" xfId="3" applyNumberFormat="1" applyFont="1" applyFill="1" applyBorder="1"/>
    <xf numFmtId="179" fontId="8" fillId="15" borderId="10" xfId="3" applyNumberFormat="1" applyFont="1" applyFill="1" applyBorder="1"/>
    <xf numFmtId="0" fontId="8" fillId="11" borderId="33" xfId="3" quotePrefix="1" applyFont="1" applyFill="1" applyBorder="1" applyAlignment="1">
      <alignment horizontal="center"/>
    </xf>
    <xf numFmtId="179" fontId="8" fillId="5" borderId="2" xfId="3" applyNumberFormat="1" applyFont="1" applyFill="1" applyBorder="1"/>
    <xf numFmtId="179" fontId="8" fillId="5" borderId="26" xfId="3" applyNumberFormat="1" applyFont="1" applyFill="1" applyBorder="1"/>
    <xf numFmtId="178" fontId="8" fillId="5" borderId="40" xfId="3" applyNumberFormat="1" applyFont="1" applyFill="1" applyBorder="1"/>
    <xf numFmtId="179" fontId="8" fillId="5" borderId="40" xfId="3" applyNumberFormat="1" applyFont="1" applyFill="1" applyBorder="1"/>
    <xf numFmtId="179" fontId="8" fillId="5" borderId="41" xfId="3" applyNumberFormat="1" applyFont="1" applyFill="1" applyBorder="1"/>
    <xf numFmtId="179" fontId="8" fillId="5" borderId="38" xfId="3" applyNumberFormat="1" applyFont="1" applyFill="1" applyBorder="1"/>
    <xf numFmtId="180" fontId="8" fillId="0" borderId="7" xfId="3" applyNumberFormat="1" applyFont="1" applyBorder="1"/>
    <xf numFmtId="179" fontId="8" fillId="15" borderId="39" xfId="3" applyNumberFormat="1" applyFont="1" applyFill="1" applyBorder="1"/>
    <xf numFmtId="178" fontId="8" fillId="15" borderId="40" xfId="3" applyNumberFormat="1" applyFont="1" applyFill="1" applyBorder="1"/>
    <xf numFmtId="179" fontId="8" fillId="15" borderId="42" xfId="3" applyNumberFormat="1" applyFont="1" applyFill="1" applyBorder="1"/>
    <xf numFmtId="181" fontId="8" fillId="15" borderId="40" xfId="3" applyNumberFormat="1" applyFont="1" applyFill="1" applyBorder="1"/>
    <xf numFmtId="179" fontId="8" fillId="15" borderId="40" xfId="3" applyNumberFormat="1" applyFont="1" applyFill="1" applyBorder="1"/>
    <xf numFmtId="179" fontId="8" fillId="15" borderId="41" xfId="3" applyNumberFormat="1" applyFont="1" applyFill="1" applyBorder="1"/>
    <xf numFmtId="0" fontId="8" fillId="11" borderId="43" xfId="3" applyFont="1" applyFill="1" applyBorder="1"/>
    <xf numFmtId="0" fontId="8" fillId="12" borderId="18" xfId="3" applyFont="1" applyFill="1" applyBorder="1"/>
    <xf numFmtId="0" fontId="8" fillId="12" borderId="19" xfId="3" applyFont="1" applyFill="1" applyBorder="1"/>
    <xf numFmtId="0" fontId="8" fillId="12" borderId="20" xfId="3" applyFont="1" applyFill="1" applyBorder="1"/>
    <xf numFmtId="0" fontId="8" fillId="12" borderId="0" xfId="3" applyFont="1" applyFill="1"/>
    <xf numFmtId="0" fontId="8" fillId="13" borderId="18" xfId="3" applyFont="1" applyFill="1" applyBorder="1"/>
    <xf numFmtId="0" fontId="8" fillId="13" borderId="19" xfId="3" applyFont="1" applyFill="1" applyBorder="1"/>
    <xf numFmtId="0" fontId="8" fillId="12" borderId="25" xfId="3" applyFont="1" applyFill="1" applyBorder="1" applyAlignment="1">
      <alignment horizontal="center"/>
    </xf>
    <xf numFmtId="0" fontId="8" fillId="12" borderId="0" xfId="3" applyFont="1" applyFill="1" applyAlignment="1">
      <alignment horizontal="center"/>
    </xf>
    <xf numFmtId="0" fontId="8" fillId="12" borderId="8" xfId="3" applyFont="1" applyFill="1" applyBorder="1" applyAlignment="1">
      <alignment horizontal="center"/>
    </xf>
    <xf numFmtId="0" fontId="8" fillId="12" borderId="6" xfId="3" applyFont="1" applyFill="1" applyBorder="1" applyAlignment="1">
      <alignment horizontal="center"/>
    </xf>
    <xf numFmtId="0" fontId="8" fillId="12" borderId="26" xfId="3" applyFont="1" applyFill="1" applyBorder="1" applyAlignment="1">
      <alignment horizontal="center"/>
    </xf>
    <xf numFmtId="0" fontId="8" fillId="12" borderId="36" xfId="3" applyFont="1" applyFill="1" applyBorder="1" applyAlignment="1">
      <alignment horizontal="center"/>
    </xf>
    <xf numFmtId="0" fontId="8" fillId="12" borderId="2" xfId="3" applyFont="1" applyFill="1" applyBorder="1" applyAlignment="1">
      <alignment horizontal="center"/>
    </xf>
    <xf numFmtId="0" fontId="8" fillId="12" borderId="1" xfId="3" applyFont="1" applyFill="1" applyBorder="1" applyAlignment="1">
      <alignment horizontal="center"/>
    </xf>
    <xf numFmtId="0" fontId="8" fillId="13" borderId="25" xfId="3" applyFont="1" applyFill="1" applyBorder="1" applyAlignment="1">
      <alignment horizontal="center"/>
    </xf>
    <xf numFmtId="0" fontId="8" fillId="13" borderId="6" xfId="3" applyFont="1" applyFill="1" applyBorder="1" applyAlignment="1">
      <alignment horizontal="center"/>
    </xf>
    <xf numFmtId="0" fontId="8" fillId="11" borderId="26" xfId="3" applyFont="1" applyFill="1" applyBorder="1"/>
    <xf numFmtId="0" fontId="8" fillId="12" borderId="28" xfId="3" applyFont="1" applyFill="1" applyBorder="1" applyAlignment="1">
      <alignment horizontal="center"/>
    </xf>
    <xf numFmtId="0" fontId="8" fillId="12" borderId="4" xfId="3" applyFont="1" applyFill="1" applyBorder="1" applyAlignment="1">
      <alignment horizontal="center"/>
    </xf>
    <xf numFmtId="0" fontId="8" fillId="13" borderId="28" xfId="3" applyFont="1" applyFill="1" applyBorder="1" applyAlignment="1">
      <alignment horizontal="center"/>
    </xf>
    <xf numFmtId="0" fontId="8" fillId="13" borderId="4" xfId="3" applyFont="1" applyFill="1" applyBorder="1" applyAlignment="1">
      <alignment horizontal="center"/>
    </xf>
    <xf numFmtId="0" fontId="8" fillId="12" borderId="32" xfId="3" applyFont="1" applyFill="1" applyBorder="1" applyAlignment="1">
      <alignment horizontal="center"/>
    </xf>
    <xf numFmtId="0" fontId="8" fillId="12" borderId="5" xfId="3" applyFont="1" applyFill="1" applyBorder="1" applyAlignment="1">
      <alignment horizontal="center"/>
    </xf>
    <xf numFmtId="0" fontId="8" fillId="12" borderId="10" xfId="3" applyFont="1" applyFill="1" applyBorder="1" applyAlignment="1">
      <alignment horizontal="center"/>
    </xf>
    <xf numFmtId="0" fontId="8" fillId="12" borderId="9" xfId="3" applyFont="1" applyFill="1" applyBorder="1" applyAlignment="1">
      <alignment horizontal="center"/>
    </xf>
    <xf numFmtId="0" fontId="8" fillId="12" borderId="31" xfId="3" applyFont="1" applyFill="1" applyBorder="1" applyAlignment="1">
      <alignment horizontal="center"/>
    </xf>
    <xf numFmtId="0" fontId="8" fillId="13" borderId="32" xfId="3" applyFont="1" applyFill="1" applyBorder="1" applyAlignment="1">
      <alignment horizontal="center" shrinkToFit="1"/>
    </xf>
    <xf numFmtId="0" fontId="8" fillId="13" borderId="5" xfId="3" applyFont="1" applyFill="1" applyBorder="1" applyAlignment="1">
      <alignment horizontal="center"/>
    </xf>
    <xf numFmtId="0" fontId="8" fillId="11" borderId="31" xfId="3" applyFont="1" applyFill="1" applyBorder="1"/>
    <xf numFmtId="179" fontId="8" fillId="12" borderId="28" xfId="3" applyNumberFormat="1" applyFont="1" applyFill="1" applyBorder="1"/>
    <xf numFmtId="178" fontId="8" fillId="12" borderId="4" xfId="3" applyNumberFormat="1" applyFont="1" applyFill="1" applyBorder="1"/>
    <xf numFmtId="179" fontId="8" fillId="12" borderId="4" xfId="3" applyNumberFormat="1" applyFont="1" applyFill="1" applyBorder="1"/>
    <xf numFmtId="179" fontId="8" fillId="12" borderId="0" xfId="3" applyNumberFormat="1" applyFont="1" applyFill="1"/>
    <xf numFmtId="182" fontId="8" fillId="12" borderId="4" xfId="3" applyNumberFormat="1" applyFont="1" applyFill="1" applyBorder="1"/>
    <xf numFmtId="179" fontId="8" fillId="12" borderId="35" xfId="3" applyNumberFormat="1" applyFont="1" applyFill="1" applyBorder="1"/>
    <xf numFmtId="179" fontId="8" fillId="12" borderId="27" xfId="3" applyNumberFormat="1" applyFont="1" applyFill="1" applyBorder="1"/>
    <xf numFmtId="179" fontId="8" fillId="12" borderId="33" xfId="3" applyNumberFormat="1" applyFont="1" applyFill="1" applyBorder="1"/>
    <xf numFmtId="182" fontId="8" fillId="12" borderId="0" xfId="3" applyNumberFormat="1" applyFont="1" applyFill="1"/>
    <xf numFmtId="178" fontId="8" fillId="12" borderId="28" xfId="3" applyNumberFormat="1" applyFont="1" applyFill="1" applyBorder="1"/>
    <xf numFmtId="179" fontId="8" fillId="12" borderId="2" xfId="3" applyNumberFormat="1" applyFont="1" applyFill="1" applyBorder="1"/>
    <xf numFmtId="179" fontId="8" fillId="12" borderId="26" xfId="3" applyNumberFormat="1" applyFont="1" applyFill="1" applyBorder="1"/>
    <xf numFmtId="182" fontId="8" fillId="0" borderId="0" xfId="3" applyNumberFormat="1" applyFont="1"/>
    <xf numFmtId="179" fontId="8" fillId="13" borderId="28" xfId="3" applyNumberFormat="1" applyFont="1" applyFill="1" applyBorder="1"/>
    <xf numFmtId="179" fontId="8" fillId="13" borderId="4" xfId="3" applyNumberFormat="1" applyFont="1" applyFill="1" applyBorder="1"/>
    <xf numFmtId="179" fontId="8" fillId="13" borderId="1" xfId="3" applyNumberFormat="1" applyFont="1" applyFill="1" applyBorder="1"/>
    <xf numFmtId="179" fontId="8" fillId="12" borderId="32" xfId="3" applyNumberFormat="1" applyFont="1" applyFill="1" applyBorder="1"/>
    <xf numFmtId="178" fontId="8" fillId="12" borderId="5" xfId="3" applyNumberFormat="1" applyFont="1" applyFill="1" applyBorder="1"/>
    <xf numFmtId="179" fontId="8" fillId="12" borderId="5" xfId="3" applyNumberFormat="1" applyFont="1" applyFill="1" applyBorder="1"/>
    <xf numFmtId="179" fontId="8" fillId="12" borderId="10" xfId="3" applyNumberFormat="1" applyFont="1" applyFill="1" applyBorder="1"/>
    <xf numFmtId="178" fontId="8" fillId="12" borderId="32" xfId="3" applyNumberFormat="1" applyFont="1" applyFill="1" applyBorder="1"/>
    <xf numFmtId="179" fontId="8" fillId="13" borderId="32" xfId="3" applyNumberFormat="1" applyFont="1" applyFill="1" applyBorder="1"/>
    <xf numFmtId="179" fontId="8" fillId="13" borderId="5" xfId="3" applyNumberFormat="1" applyFont="1" applyFill="1" applyBorder="1"/>
    <xf numFmtId="179" fontId="8" fillId="13" borderId="3" xfId="3" applyNumberFormat="1" applyFont="1" applyFill="1" applyBorder="1"/>
    <xf numFmtId="178" fontId="8" fillId="12" borderId="6" xfId="3" applyNumberFormat="1" applyFont="1" applyFill="1" applyBorder="1"/>
    <xf numFmtId="179" fontId="8" fillId="12" borderId="39" xfId="3" applyNumberFormat="1" applyFont="1" applyFill="1" applyBorder="1"/>
    <xf numFmtId="183" fontId="8" fillId="12" borderId="40" xfId="3" applyNumberFormat="1" applyFont="1" applyFill="1" applyBorder="1" applyProtection="1">
      <protection locked="0"/>
    </xf>
    <xf numFmtId="179" fontId="8" fillId="12" borderId="41" xfId="3" applyNumberFormat="1" applyFont="1" applyFill="1" applyBorder="1"/>
    <xf numFmtId="178" fontId="8" fillId="12" borderId="40" xfId="3" applyNumberFormat="1" applyFont="1" applyFill="1" applyBorder="1"/>
    <xf numFmtId="179" fontId="8" fillId="12" borderId="40" xfId="3" applyNumberFormat="1" applyFont="1" applyFill="1" applyBorder="1"/>
    <xf numFmtId="179" fontId="8" fillId="12" borderId="42" xfId="3" applyNumberFormat="1" applyFont="1" applyFill="1" applyBorder="1"/>
    <xf numFmtId="182" fontId="8" fillId="12" borderId="40" xfId="3" applyNumberFormat="1" applyFont="1" applyFill="1" applyBorder="1"/>
    <xf numFmtId="179" fontId="8" fillId="12" borderId="43" xfId="3" applyNumberFormat="1" applyFont="1" applyFill="1" applyBorder="1"/>
    <xf numFmtId="182" fontId="8" fillId="12" borderId="7" xfId="3" applyNumberFormat="1" applyFont="1" applyFill="1" applyBorder="1"/>
    <xf numFmtId="178" fontId="8" fillId="12" borderId="39" xfId="3" applyNumberFormat="1" applyFont="1" applyFill="1" applyBorder="1"/>
    <xf numFmtId="179" fontId="8" fillId="12" borderId="38" xfId="3" applyNumberFormat="1" applyFont="1" applyFill="1" applyBorder="1"/>
    <xf numFmtId="182" fontId="8" fillId="0" borderId="46" xfId="3" applyNumberFormat="1" applyFont="1" applyBorder="1"/>
    <xf numFmtId="179" fontId="8" fillId="13" borderId="39" xfId="3" applyNumberFormat="1" applyFont="1" applyFill="1" applyBorder="1"/>
    <xf numFmtId="179" fontId="8" fillId="13" borderId="40" xfId="3" applyNumberFormat="1" applyFont="1" applyFill="1" applyBorder="1"/>
    <xf numFmtId="0" fontId="8" fillId="11" borderId="38" xfId="3" applyFont="1" applyFill="1" applyBorder="1"/>
    <xf numFmtId="0" fontId="2" fillId="0" borderId="0" xfId="0" applyFont="1" applyAlignment="1"/>
    <xf numFmtId="0" fontId="25" fillId="12" borderId="47" xfId="0" applyFont="1" applyFill="1" applyBorder="1" applyAlignment="1">
      <alignment horizontal="centerContinuous"/>
    </xf>
    <xf numFmtId="0" fontId="25" fillId="12" borderId="48" xfId="0" applyFont="1" applyFill="1" applyBorder="1" applyAlignment="1">
      <alignment horizontal="centerContinuous"/>
    </xf>
    <xf numFmtId="0" fontId="25" fillId="12" borderId="49" xfId="0" applyFont="1" applyFill="1" applyBorder="1" applyAlignment="1">
      <alignment horizontal="centerContinuous"/>
    </xf>
    <xf numFmtId="0" fontId="26" fillId="0" borderId="0" xfId="0" applyFont="1" applyAlignment="1">
      <alignment horizontal="center"/>
    </xf>
    <xf numFmtId="0" fontId="25" fillId="15" borderId="47" xfId="0" applyFont="1" applyFill="1" applyBorder="1" applyAlignment="1">
      <alignment horizontal="centerContinuous"/>
    </xf>
    <xf numFmtId="0" fontId="25" fillId="15" borderId="48" xfId="0" applyFont="1" applyFill="1" applyBorder="1" applyAlignment="1">
      <alignment horizontal="centerContinuous"/>
    </xf>
    <xf numFmtId="0" fontId="25" fillId="15" borderId="49" xfId="0" applyFont="1" applyFill="1" applyBorder="1" applyAlignment="1">
      <alignment horizontal="centerContinuous"/>
    </xf>
    <xf numFmtId="0" fontId="25" fillId="16" borderId="50" xfId="0" applyFont="1" applyFill="1" applyBorder="1" applyAlignment="1">
      <alignment horizontal="center"/>
    </xf>
    <xf numFmtId="0" fontId="27" fillId="4" borderId="51" xfId="0" applyFont="1" applyFill="1" applyBorder="1" applyAlignment="1">
      <alignment horizontal="center"/>
    </xf>
    <xf numFmtId="0" fontId="25" fillId="0" borderId="0" xfId="0" applyFont="1" applyAlignment="1"/>
    <xf numFmtId="0" fontId="0" fillId="0" borderId="0" xfId="0" applyAlignment="1"/>
    <xf numFmtId="0" fontId="25" fillId="0" borderId="0" xfId="0" applyFont="1">
      <alignment vertical="center"/>
    </xf>
    <xf numFmtId="0" fontId="25" fillId="0" borderId="2" xfId="0" applyFont="1" applyBorder="1">
      <alignment vertical="center"/>
    </xf>
    <xf numFmtId="0" fontId="25" fillId="17" borderId="12" xfId="0" applyFont="1" applyFill="1" applyBorder="1" applyAlignment="1">
      <alignment horizontal="center" vertical="center"/>
    </xf>
    <xf numFmtId="0" fontId="3" fillId="0" borderId="0" xfId="0" applyFont="1" applyAlignment="1">
      <alignment horizontal="right" vertical="center"/>
    </xf>
    <xf numFmtId="0" fontId="25" fillId="0" borderId="52" xfId="0" applyFont="1" applyBorder="1" applyAlignment="1"/>
    <xf numFmtId="0" fontId="29" fillId="0" borderId="0" xfId="0" applyFont="1" applyAlignment="1">
      <alignment horizontal="center"/>
    </xf>
    <xf numFmtId="0" fontId="25" fillId="0" borderId="0" xfId="0" applyFont="1" applyAlignment="1">
      <alignment horizontal="right"/>
    </xf>
    <xf numFmtId="0" fontId="30" fillId="0" borderId="4" xfId="0" applyFont="1" applyBorder="1" applyAlignment="1">
      <alignment horizontal="center" vertical="center"/>
    </xf>
    <xf numFmtId="0" fontId="25" fillId="12" borderId="6" xfId="0" applyFont="1" applyFill="1" applyBorder="1" applyAlignment="1">
      <alignment horizontal="center" vertical="center" shrinkToFit="1"/>
    </xf>
    <xf numFmtId="0" fontId="25" fillId="13" borderId="6" xfId="0" applyFont="1" applyFill="1" applyBorder="1" applyAlignment="1">
      <alignment horizontal="center" shrinkToFit="1"/>
    </xf>
    <xf numFmtId="0" fontId="25" fillId="2" borderId="6" xfId="0" applyFont="1" applyFill="1" applyBorder="1" applyAlignment="1">
      <alignment horizontal="center" shrinkToFit="1"/>
    </xf>
    <xf numFmtId="0" fontId="25" fillId="12" borderId="6" xfId="0" applyFont="1" applyFill="1" applyBorder="1" applyAlignment="1">
      <alignment horizontal="center"/>
    </xf>
    <xf numFmtId="0" fontId="25" fillId="15" borderId="6" xfId="0" applyFont="1" applyFill="1" applyBorder="1" applyAlignment="1">
      <alignment horizontal="center" shrinkToFit="1"/>
    </xf>
    <xf numFmtId="0" fontId="25" fillId="15" borderId="6" xfId="0" applyFont="1" applyFill="1" applyBorder="1" applyAlignment="1">
      <alignment horizontal="center"/>
    </xf>
    <xf numFmtId="0" fontId="25" fillId="16" borderId="6" xfId="0" applyFont="1" applyFill="1" applyBorder="1" applyAlignment="1">
      <alignment horizontal="center"/>
    </xf>
    <xf numFmtId="0" fontId="27" fillId="4" borderId="53" xfId="0" applyFont="1" applyFill="1" applyBorder="1" applyAlignment="1">
      <alignment horizontal="center" shrinkToFit="1"/>
    </xf>
    <xf numFmtId="0" fontId="2" fillId="13" borderId="6" xfId="0" applyFont="1" applyFill="1" applyBorder="1" applyAlignment="1"/>
    <xf numFmtId="0" fontId="2" fillId="2" borderId="7" xfId="0" applyFont="1" applyFill="1" applyBorder="1" applyAlignment="1"/>
    <xf numFmtId="0" fontId="25" fillId="12" borderId="4" xfId="0" applyFont="1" applyFill="1" applyBorder="1" applyAlignment="1">
      <alignment horizontal="center"/>
    </xf>
    <xf numFmtId="0" fontId="25" fillId="13" borderId="4" xfId="0" applyFont="1" applyFill="1" applyBorder="1" applyAlignment="1">
      <alignment horizontal="center"/>
    </xf>
    <xf numFmtId="0" fontId="25" fillId="2" borderId="4" xfId="0" applyFont="1" applyFill="1" applyBorder="1" applyAlignment="1">
      <alignment horizontal="center"/>
    </xf>
    <xf numFmtId="0" fontId="25" fillId="15" borderId="4" xfId="0" applyFont="1" applyFill="1" applyBorder="1" applyAlignment="1">
      <alignment horizontal="center"/>
    </xf>
    <xf numFmtId="0" fontId="27" fillId="0" borderId="0" xfId="0" applyFont="1" applyAlignment="1">
      <alignment horizontal="center"/>
    </xf>
    <xf numFmtId="0" fontId="25" fillId="16" borderId="4" xfId="0" applyFont="1" applyFill="1" applyBorder="1" applyAlignment="1">
      <alignment horizontal="center" shrinkToFit="1"/>
    </xf>
    <xf numFmtId="0" fontId="27" fillId="0" borderId="0" xfId="0" applyFont="1" applyAlignment="1"/>
    <xf numFmtId="0" fontId="27" fillId="4" borderId="54" xfId="0" applyFont="1" applyFill="1" applyBorder="1" applyAlignment="1">
      <alignment horizontal="center" shrinkToFit="1"/>
    </xf>
    <xf numFmtId="0" fontId="25" fillId="13" borderId="4" xfId="0" applyFont="1" applyFill="1" applyBorder="1" applyAlignment="1">
      <alignment horizontal="center" vertical="center"/>
    </xf>
    <xf numFmtId="0" fontId="25" fillId="2" borderId="0" xfId="0" applyFont="1" applyFill="1" applyAlignment="1">
      <alignment horizontal="center" vertical="center"/>
    </xf>
    <xf numFmtId="0" fontId="25" fillId="12" borderId="5" xfId="0" applyFont="1" applyFill="1" applyBorder="1" applyAlignment="1">
      <alignment horizontal="center"/>
    </xf>
    <xf numFmtId="0" fontId="25" fillId="13" borderId="5" xfId="0" applyFont="1" applyFill="1" applyBorder="1" applyAlignment="1">
      <alignment horizontal="center"/>
    </xf>
    <xf numFmtId="0" fontId="25" fillId="2" borderId="5" xfId="0" applyFont="1" applyFill="1" applyBorder="1" applyAlignment="1">
      <alignment horizontal="center"/>
    </xf>
    <xf numFmtId="0" fontId="3" fillId="12" borderId="5" xfId="0" applyFont="1" applyFill="1" applyBorder="1" applyAlignment="1">
      <alignment horizontal="center"/>
    </xf>
    <xf numFmtId="0" fontId="25" fillId="15" borderId="5" xfId="0" applyFont="1" applyFill="1" applyBorder="1" applyAlignment="1">
      <alignment horizontal="center"/>
    </xf>
    <xf numFmtId="0" fontId="3" fillId="15" borderId="5" xfId="0" applyFont="1" applyFill="1" applyBorder="1" applyAlignment="1">
      <alignment horizontal="center"/>
    </xf>
    <xf numFmtId="0" fontId="25" fillId="16" borderId="5" xfId="0" applyFont="1" applyFill="1" applyBorder="1" applyAlignment="1">
      <alignment horizontal="center"/>
    </xf>
    <xf numFmtId="0" fontId="27" fillId="4" borderId="55" xfId="0" applyFont="1" applyFill="1" applyBorder="1" applyAlignment="1">
      <alignment horizontal="center"/>
    </xf>
    <xf numFmtId="0" fontId="3" fillId="13" borderId="5" xfId="0" applyFont="1" applyFill="1" applyBorder="1" applyAlignment="1"/>
    <xf numFmtId="0" fontId="3" fillId="2" borderId="9" xfId="0" applyFont="1" applyFill="1" applyBorder="1" applyAlignment="1"/>
    <xf numFmtId="49" fontId="25" fillId="11" borderId="15" xfId="3" applyNumberFormat="1" applyFont="1" applyFill="1" applyBorder="1" applyAlignment="1">
      <alignment horizontal="center"/>
    </xf>
    <xf numFmtId="0" fontId="31" fillId="11" borderId="6" xfId="3" applyFont="1" applyFill="1" applyBorder="1" applyAlignment="1">
      <alignment horizontal="left" vertical="center"/>
    </xf>
    <xf numFmtId="0" fontId="31" fillId="0" borderId="0" xfId="3" applyFont="1" applyAlignment="1">
      <alignment horizontal="left" vertical="center"/>
    </xf>
    <xf numFmtId="184" fontId="2" fillId="0" borderId="6" xfId="0" applyNumberFormat="1" applyFont="1" applyBorder="1" applyAlignment="1"/>
    <xf numFmtId="185" fontId="2" fillId="0" borderId="0" xfId="0" applyNumberFormat="1" applyFont="1" applyAlignment="1"/>
    <xf numFmtId="186" fontId="2" fillId="0" borderId="6" xfId="0" applyNumberFormat="1" applyFont="1" applyBorder="1" applyAlignment="1"/>
    <xf numFmtId="186" fontId="2" fillId="0" borderId="0" xfId="0" applyNumberFormat="1" applyFont="1" applyAlignment="1"/>
    <xf numFmtId="186" fontId="2" fillId="0" borderId="53" xfId="0" applyNumberFormat="1" applyFont="1" applyBorder="1" applyAlignment="1"/>
    <xf numFmtId="187" fontId="25" fillId="11" borderId="6" xfId="0" applyNumberFormat="1" applyFont="1" applyFill="1" applyBorder="1" applyAlignment="1"/>
    <xf numFmtId="188" fontId="25" fillId="11" borderId="7" xfId="0" applyNumberFormat="1" applyFont="1" applyFill="1" applyBorder="1" applyAlignment="1"/>
    <xf numFmtId="0" fontId="25" fillId="0" borderId="4" xfId="0" applyFont="1" applyBorder="1" applyAlignment="1"/>
    <xf numFmtId="0" fontId="25" fillId="11" borderId="1" xfId="3" quotePrefix="1" applyFont="1" applyFill="1" applyBorder="1" applyAlignment="1">
      <alignment horizontal="center"/>
    </xf>
    <xf numFmtId="0" fontId="31" fillId="11" borderId="4" xfId="3" applyFont="1" applyFill="1" applyBorder="1" applyAlignment="1">
      <alignment horizontal="left" vertical="center"/>
    </xf>
    <xf numFmtId="184" fontId="2" fillId="0" borderId="4" xfId="0" applyNumberFormat="1" applyFont="1" applyBorder="1" applyAlignment="1"/>
    <xf numFmtId="186" fontId="2" fillId="0" borderId="4" xfId="0" applyNumberFormat="1" applyFont="1" applyBorder="1" applyAlignment="1"/>
    <xf numFmtId="186" fontId="2" fillId="0" borderId="54" xfId="0" applyNumberFormat="1" applyFont="1" applyBorder="1" applyAlignment="1"/>
    <xf numFmtId="187" fontId="25" fillId="11" borderId="4" xfId="0" applyNumberFormat="1" applyFont="1" applyFill="1" applyBorder="1" applyAlignment="1"/>
    <xf numFmtId="188" fontId="25" fillId="11" borderId="0" xfId="0" applyNumberFormat="1" applyFont="1" applyFill="1" applyAlignment="1"/>
    <xf numFmtId="0" fontId="25" fillId="11" borderId="3" xfId="3" quotePrefix="1" applyFont="1" applyFill="1" applyBorder="1" applyAlignment="1">
      <alignment horizontal="center"/>
    </xf>
    <xf numFmtId="0" fontId="31" fillId="11" borderId="5" xfId="3" applyFont="1" applyFill="1" applyBorder="1" applyAlignment="1">
      <alignment horizontal="left" vertical="center"/>
    </xf>
    <xf numFmtId="184" fontId="2" fillId="0" borderId="5" xfId="0" applyNumberFormat="1" applyFont="1" applyBorder="1" applyAlignment="1"/>
    <xf numFmtId="186" fontId="2" fillId="0" borderId="5" xfId="0" applyNumberFormat="1" applyFont="1" applyBorder="1" applyAlignment="1"/>
    <xf numFmtId="186" fontId="2" fillId="0" borderId="55" xfId="0" applyNumberFormat="1" applyFont="1" applyBorder="1" applyAlignment="1"/>
    <xf numFmtId="187" fontId="25" fillId="11" borderId="5" xfId="0" applyNumberFormat="1" applyFont="1" applyFill="1" applyBorder="1" applyAlignment="1"/>
    <xf numFmtId="188" fontId="25" fillId="11" borderId="9" xfId="0" applyNumberFormat="1" applyFont="1" applyFill="1" applyBorder="1" applyAlignment="1"/>
    <xf numFmtId="0" fontId="25" fillId="0" borderId="5" xfId="0" applyFont="1" applyBorder="1" applyAlignment="1"/>
    <xf numFmtId="0" fontId="32" fillId="11" borderId="14" xfId="0" applyFont="1" applyFill="1" applyBorder="1">
      <alignment vertical="center"/>
    </xf>
    <xf numFmtId="0" fontId="32" fillId="11" borderId="12" xfId="0" applyFont="1" applyFill="1" applyBorder="1">
      <alignment vertical="center"/>
    </xf>
    <xf numFmtId="0" fontId="32" fillId="0" borderId="2" xfId="0" applyFont="1" applyBorder="1">
      <alignment vertical="center"/>
    </xf>
    <xf numFmtId="186" fontId="2" fillId="0" borderId="12" xfId="0" applyNumberFormat="1" applyFont="1" applyBorder="1" applyAlignment="1"/>
    <xf numFmtId="186" fontId="2" fillId="0" borderId="56" xfId="0" applyNumberFormat="1" applyFont="1" applyBorder="1" applyAlignment="1"/>
    <xf numFmtId="0" fontId="25" fillId="5" borderId="0" xfId="5" applyFont="1" applyFill="1" applyAlignment="1">
      <alignment vertical="center"/>
    </xf>
    <xf numFmtId="0" fontId="35" fillId="5" borderId="0" xfId="5" applyFont="1" applyFill="1" applyAlignment="1">
      <alignment vertical="center"/>
    </xf>
    <xf numFmtId="0" fontId="0" fillId="5" borderId="0" xfId="0" applyFill="1" applyAlignment="1">
      <alignment horizontal="left" vertical="center" wrapText="1"/>
    </xf>
    <xf numFmtId="0" fontId="25" fillId="5" borderId="54" xfId="5" applyFont="1" applyFill="1" applyBorder="1" applyAlignment="1">
      <alignment horizontal="centerContinuous" vertical="center"/>
    </xf>
    <xf numFmtId="38" fontId="25" fillId="5" borderId="63" xfId="0" applyNumberFormat="1" applyFont="1" applyFill="1" applyBorder="1">
      <alignment vertical="center"/>
    </xf>
    <xf numFmtId="0" fontId="25" fillId="5" borderId="54" xfId="5" applyFont="1" applyFill="1" applyBorder="1" applyAlignment="1">
      <alignment vertical="center"/>
    </xf>
    <xf numFmtId="0" fontId="25" fillId="16" borderId="62" xfId="5" applyFont="1" applyFill="1" applyBorder="1" applyAlignment="1">
      <alignment vertical="center"/>
    </xf>
    <xf numFmtId="0" fontId="25" fillId="5" borderId="0" xfId="5" applyFont="1" applyFill="1" applyAlignment="1">
      <alignment horizontal="centerContinuous" vertical="center"/>
    </xf>
    <xf numFmtId="0" fontId="25" fillId="5" borderId="0" xfId="5" applyFont="1" applyFill="1" applyAlignment="1">
      <alignment horizontal="left" vertical="center"/>
    </xf>
    <xf numFmtId="0" fontId="25" fillId="5" borderId="0" xfId="5" applyFont="1" applyFill="1" applyAlignment="1">
      <alignment vertical="top"/>
    </xf>
    <xf numFmtId="0" fontId="2" fillId="13" borderId="0" xfId="5" applyFill="1" applyAlignment="1">
      <alignment vertical="center"/>
    </xf>
    <xf numFmtId="0" fontId="25" fillId="13" borderId="0" xfId="5" applyFont="1" applyFill="1" applyAlignment="1">
      <alignment vertical="center"/>
    </xf>
    <xf numFmtId="0" fontId="25" fillId="13" borderId="0" xfId="5" applyFont="1" applyFill="1" applyAlignment="1">
      <alignment horizontal="left" vertical="center"/>
    </xf>
    <xf numFmtId="0" fontId="25" fillId="13" borderId="57" xfId="5" applyFont="1" applyFill="1" applyBorder="1" applyAlignment="1">
      <alignment horizontal="centerContinuous" vertical="center"/>
    </xf>
    <xf numFmtId="0" fontId="25" fillId="13" borderId="58" xfId="5" applyFont="1" applyFill="1" applyBorder="1" applyAlignment="1">
      <alignment horizontal="centerContinuous" vertical="center"/>
    </xf>
    <xf numFmtId="0" fontId="25" fillId="13" borderId="59" xfId="5" applyFont="1" applyFill="1" applyBorder="1" applyAlignment="1">
      <alignment horizontal="centerContinuous" vertical="center"/>
    </xf>
    <xf numFmtId="0" fontId="25" fillId="13" borderId="14" xfId="5" applyFont="1" applyFill="1" applyBorder="1" applyAlignment="1">
      <alignment vertical="center"/>
    </xf>
    <xf numFmtId="0" fontId="25" fillId="13" borderId="13" xfId="5" applyFont="1" applyFill="1" applyBorder="1" applyAlignment="1">
      <alignment vertical="center"/>
    </xf>
    <xf numFmtId="0" fontId="25" fillId="13" borderId="11" xfId="5" applyFont="1" applyFill="1" applyBorder="1" applyAlignment="1">
      <alignment vertical="center"/>
    </xf>
    <xf numFmtId="0" fontId="25" fillId="13" borderId="60" xfId="5" applyFont="1" applyFill="1" applyBorder="1" applyAlignment="1">
      <alignment vertical="center"/>
    </xf>
    <xf numFmtId="0" fontId="25" fillId="13" borderId="61" xfId="5" applyFont="1" applyFill="1" applyBorder="1" applyAlignment="1">
      <alignment vertical="center"/>
    </xf>
    <xf numFmtId="0" fontId="25" fillId="13" borderId="62" xfId="5" applyFont="1" applyFill="1" applyBorder="1" applyAlignment="1">
      <alignment vertical="center"/>
    </xf>
    <xf numFmtId="0" fontId="25" fillId="13" borderId="7" xfId="5" applyFont="1" applyFill="1" applyBorder="1" applyAlignment="1">
      <alignment vertical="center"/>
    </xf>
    <xf numFmtId="0" fontId="25" fillId="13" borderId="8" xfId="5" applyFont="1" applyFill="1" applyBorder="1" applyAlignment="1">
      <alignment vertical="center"/>
    </xf>
    <xf numFmtId="0" fontId="25" fillId="13" borderId="9" xfId="5" applyFont="1" applyFill="1" applyBorder="1" applyAlignment="1">
      <alignment vertical="center"/>
    </xf>
    <xf numFmtId="0" fontId="25" fillId="4" borderId="65" xfId="5" applyFont="1" applyFill="1" applyBorder="1" applyAlignment="1">
      <alignment vertical="center"/>
    </xf>
    <xf numFmtId="0" fontId="25" fillId="4" borderId="66" xfId="5" applyFont="1" applyFill="1" applyBorder="1" applyAlignment="1">
      <alignment vertical="center"/>
    </xf>
    <xf numFmtId="0" fontId="25" fillId="4" borderId="67" xfId="5" applyFont="1" applyFill="1" applyBorder="1" applyAlignment="1">
      <alignment vertical="center"/>
    </xf>
    <xf numFmtId="0" fontId="25" fillId="13" borderId="0" xfId="5" applyFont="1" applyFill="1" applyAlignment="1">
      <alignment horizontal="centerContinuous" vertical="center"/>
    </xf>
    <xf numFmtId="0" fontId="25" fillId="5" borderId="0" xfId="5" applyFont="1" applyFill="1" applyAlignment="1">
      <alignment horizontal="center" vertical="center"/>
    </xf>
    <xf numFmtId="0" fontId="25" fillId="5" borderId="57" xfId="5" applyFont="1" applyFill="1" applyBorder="1" applyAlignment="1">
      <alignment horizontal="centerContinuous" vertical="center"/>
    </xf>
    <xf numFmtId="0" fontId="25" fillId="5" borderId="58" xfId="5" applyFont="1" applyFill="1" applyBorder="1" applyAlignment="1">
      <alignment horizontal="centerContinuous" vertical="center"/>
    </xf>
    <xf numFmtId="0" fontId="25" fillId="5" borderId="59" xfId="5" applyFont="1" applyFill="1" applyBorder="1" applyAlignment="1">
      <alignment horizontal="centerContinuous" vertical="center"/>
    </xf>
    <xf numFmtId="0" fontId="25" fillId="5" borderId="63" xfId="5" applyFont="1" applyFill="1" applyBorder="1" applyAlignment="1">
      <alignment horizontal="centerContinuous" vertical="center"/>
    </xf>
    <xf numFmtId="0" fontId="25" fillId="5" borderId="61" xfId="5" applyFont="1" applyFill="1" applyBorder="1" applyAlignment="1">
      <alignment vertical="center"/>
    </xf>
    <xf numFmtId="0" fontId="25" fillId="5" borderId="62" xfId="5" applyFont="1" applyFill="1" applyBorder="1" applyAlignment="1">
      <alignment vertical="center"/>
    </xf>
    <xf numFmtId="0" fontId="25" fillId="5" borderId="0" xfId="5" applyFont="1" applyFill="1"/>
    <xf numFmtId="0" fontId="2" fillId="15" borderId="0" xfId="5" applyFill="1" applyAlignment="1">
      <alignment vertical="center"/>
    </xf>
    <xf numFmtId="0" fontId="25" fillId="15" borderId="0" xfId="5" applyFont="1" applyFill="1" applyAlignment="1">
      <alignment vertical="center"/>
    </xf>
    <xf numFmtId="0" fontId="25" fillId="15" borderId="0" xfId="7" applyFont="1" applyFill="1"/>
    <xf numFmtId="0" fontId="25" fillId="15" borderId="57" xfId="5" applyFont="1" applyFill="1" applyBorder="1" applyAlignment="1">
      <alignment horizontal="centerContinuous" vertical="center"/>
    </xf>
    <xf numFmtId="0" fontId="25" fillId="15" borderId="58" xfId="5" applyFont="1" applyFill="1" applyBorder="1" applyAlignment="1">
      <alignment horizontal="centerContinuous" vertical="center"/>
    </xf>
    <xf numFmtId="0" fontId="25" fillId="15" borderId="59" xfId="5" applyFont="1" applyFill="1" applyBorder="1" applyAlignment="1">
      <alignment horizontal="centerContinuous" vertical="center"/>
    </xf>
    <xf numFmtId="0" fontId="25" fillId="15" borderId="14" xfId="5" applyFont="1" applyFill="1" applyBorder="1" applyAlignment="1">
      <alignment vertical="center"/>
    </xf>
    <xf numFmtId="0" fontId="25" fillId="15" borderId="13" xfId="5" applyFont="1" applyFill="1" applyBorder="1" applyAlignment="1">
      <alignment vertical="center"/>
    </xf>
    <xf numFmtId="0" fontId="25" fillId="15" borderId="11" xfId="5" applyFont="1" applyFill="1" applyBorder="1" applyAlignment="1">
      <alignment vertical="center"/>
    </xf>
    <xf numFmtId="0" fontId="25" fillId="15" borderId="60" xfId="5" applyFont="1" applyFill="1" applyBorder="1" applyAlignment="1">
      <alignment vertical="center"/>
    </xf>
    <xf numFmtId="0" fontId="25" fillId="15" borderId="61" xfId="5" applyFont="1" applyFill="1" applyBorder="1" applyAlignment="1">
      <alignment vertical="center"/>
    </xf>
    <xf numFmtId="0" fontId="25" fillId="15" borderId="62" xfId="5" applyFont="1" applyFill="1" applyBorder="1" applyAlignment="1">
      <alignment vertical="center"/>
    </xf>
    <xf numFmtId="0" fontId="25" fillId="15" borderId="7" xfId="5" applyFont="1" applyFill="1" applyBorder="1" applyAlignment="1">
      <alignment vertical="center"/>
    </xf>
    <xf numFmtId="0" fontId="25" fillId="15" borderId="0" xfId="5" applyFont="1" applyFill="1" applyAlignment="1">
      <alignment horizontal="centerContinuous" vertical="center"/>
    </xf>
    <xf numFmtId="0" fontId="25" fillId="15" borderId="15" xfId="5" applyFont="1" applyFill="1" applyBorder="1" applyAlignment="1">
      <alignment vertical="center"/>
    </xf>
    <xf numFmtId="0" fontId="25" fillId="15" borderId="8" xfId="5" applyFont="1" applyFill="1" applyBorder="1" applyAlignment="1">
      <alignment vertical="center"/>
    </xf>
    <xf numFmtId="0" fontId="25" fillId="15" borderId="3" xfId="5" applyFont="1" applyFill="1" applyBorder="1" applyAlignment="1">
      <alignment vertical="center"/>
    </xf>
    <xf numFmtId="0" fontId="25" fillId="4" borderId="57" xfId="5" applyFont="1" applyFill="1" applyBorder="1" applyAlignment="1">
      <alignment horizontal="centerContinuous" vertical="center"/>
    </xf>
    <xf numFmtId="0" fontId="25" fillId="4" borderId="58" xfId="5" applyFont="1" applyFill="1" applyBorder="1" applyAlignment="1">
      <alignment horizontal="centerContinuous" vertical="center"/>
    </xf>
    <xf numFmtId="0" fontId="25" fillId="4" borderId="59" xfId="5" applyFont="1" applyFill="1" applyBorder="1" applyAlignment="1">
      <alignment vertical="center"/>
    </xf>
    <xf numFmtId="0" fontId="25" fillId="4" borderId="60" xfId="5" applyFont="1" applyFill="1" applyBorder="1" applyAlignment="1">
      <alignment vertical="center"/>
    </xf>
    <xf numFmtId="0" fontId="25" fillId="4" borderId="61" xfId="5" applyFont="1" applyFill="1" applyBorder="1" applyAlignment="1">
      <alignment vertical="center"/>
    </xf>
    <xf numFmtId="0" fontId="25" fillId="4" borderId="62" xfId="5" applyFont="1" applyFill="1" applyBorder="1" applyAlignment="1">
      <alignment vertical="center"/>
    </xf>
    <xf numFmtId="0" fontId="25" fillId="5" borderId="60" xfId="5" applyFont="1" applyFill="1" applyBorder="1" applyAlignment="1">
      <alignment vertical="center"/>
    </xf>
    <xf numFmtId="0" fontId="2" fillId="12" borderId="0" xfId="5" applyFill="1" applyAlignment="1">
      <alignment vertical="center"/>
    </xf>
    <xf numFmtId="0" fontId="25" fillId="12" borderId="0" xfId="5" applyFont="1" applyFill="1" applyAlignment="1">
      <alignment vertical="center"/>
    </xf>
    <xf numFmtId="0" fontId="25" fillId="12" borderId="57" xfId="5" applyFont="1" applyFill="1" applyBorder="1" applyAlignment="1">
      <alignment horizontal="centerContinuous" vertical="center"/>
    </xf>
    <xf numFmtId="0" fontId="25" fillId="12" borderId="58" xfId="5" applyFont="1" applyFill="1" applyBorder="1" applyAlignment="1">
      <alignment horizontal="centerContinuous" vertical="center"/>
    </xf>
    <xf numFmtId="0" fontId="25" fillId="12" borderId="59" xfId="5" applyFont="1" applyFill="1" applyBorder="1" applyAlignment="1">
      <alignment horizontal="centerContinuous" vertical="center"/>
    </xf>
    <xf numFmtId="0" fontId="25" fillId="12" borderId="14" xfId="5" applyFont="1" applyFill="1" applyBorder="1" applyAlignment="1">
      <alignment vertical="center"/>
    </xf>
    <xf numFmtId="0" fontId="25" fillId="12" borderId="13" xfId="5" applyFont="1" applyFill="1" applyBorder="1" applyAlignment="1">
      <alignment vertical="center"/>
    </xf>
    <xf numFmtId="0" fontId="25" fillId="12" borderId="11" xfId="5" applyFont="1" applyFill="1" applyBorder="1" applyAlignment="1">
      <alignment vertical="center"/>
    </xf>
    <xf numFmtId="0" fontId="25" fillId="12" borderId="60" xfId="5" applyFont="1" applyFill="1" applyBorder="1" applyAlignment="1">
      <alignment vertical="center"/>
    </xf>
    <xf numFmtId="0" fontId="25" fillId="12" borderId="61" xfId="5" applyFont="1" applyFill="1" applyBorder="1" applyAlignment="1">
      <alignment vertical="center"/>
    </xf>
    <xf numFmtId="0" fontId="25" fillId="12" borderId="62" xfId="5" applyFont="1" applyFill="1" applyBorder="1" applyAlignment="1">
      <alignment vertical="center"/>
    </xf>
    <xf numFmtId="0" fontId="25" fillId="12" borderId="7" xfId="5" applyFont="1" applyFill="1" applyBorder="1" applyAlignment="1">
      <alignment vertical="center"/>
    </xf>
    <xf numFmtId="0" fontId="25" fillId="12" borderId="0" xfId="5" applyFont="1" applyFill="1" applyAlignment="1">
      <alignment horizontal="centerContinuous" vertical="center"/>
    </xf>
    <xf numFmtId="0" fontId="25" fillId="12" borderId="15" xfId="5" applyFont="1" applyFill="1" applyBorder="1" applyAlignment="1">
      <alignment vertical="center"/>
    </xf>
    <xf numFmtId="0" fontId="25" fillId="12" borderId="8" xfId="5" applyFont="1" applyFill="1" applyBorder="1" applyAlignment="1">
      <alignment vertical="center"/>
    </xf>
    <xf numFmtId="0" fontId="25" fillId="12" borderId="3" xfId="5" applyFont="1" applyFill="1" applyBorder="1" applyAlignment="1">
      <alignment vertical="center"/>
    </xf>
    <xf numFmtId="0" fontId="0" fillId="5" borderId="0" xfId="0" applyFill="1" applyAlignment="1"/>
    <xf numFmtId="0" fontId="39" fillId="13" borderId="68" xfId="0" applyFont="1" applyFill="1" applyBorder="1" applyAlignment="1"/>
    <xf numFmtId="0" fontId="0" fillId="13" borderId="69" xfId="0" applyFill="1" applyBorder="1" applyAlignment="1"/>
    <xf numFmtId="0" fontId="0" fillId="13" borderId="70" xfId="0" applyFill="1" applyBorder="1" applyAlignment="1"/>
    <xf numFmtId="0" fontId="39" fillId="13" borderId="69" xfId="0" applyFont="1" applyFill="1" applyBorder="1" applyAlignment="1"/>
    <xf numFmtId="0" fontId="16" fillId="13" borderId="69" xfId="0" applyFont="1" applyFill="1" applyBorder="1" applyAlignment="1"/>
    <xf numFmtId="0" fontId="39" fillId="15" borderId="68" xfId="0" applyFont="1" applyFill="1" applyBorder="1" applyAlignment="1"/>
    <xf numFmtId="0" fontId="0" fillId="15" borderId="69" xfId="0" applyFill="1" applyBorder="1" applyAlignment="1"/>
    <xf numFmtId="0" fontId="0" fillId="15" borderId="70" xfId="0" applyFill="1" applyBorder="1" applyAlignment="1"/>
    <xf numFmtId="0" fontId="39" fillId="15" borderId="69" xfId="0" applyFont="1" applyFill="1" applyBorder="1" applyAlignment="1"/>
    <xf numFmtId="0" fontId="16" fillId="15" borderId="69" xfId="0" applyFont="1" applyFill="1" applyBorder="1" applyAlignment="1"/>
    <xf numFmtId="0" fontId="39" fillId="12" borderId="68" xfId="0" applyFont="1" applyFill="1" applyBorder="1" applyAlignment="1"/>
    <xf numFmtId="0" fontId="0" fillId="12" borderId="69" xfId="0" applyFill="1" applyBorder="1" applyAlignment="1"/>
    <xf numFmtId="0" fontId="0" fillId="12" borderId="70" xfId="0" applyFill="1" applyBorder="1" applyAlignment="1"/>
    <xf numFmtId="0" fontId="39" fillId="12" borderId="69" xfId="0" applyFont="1" applyFill="1" applyBorder="1" applyAlignment="1"/>
    <xf numFmtId="0" fontId="16" fillId="12" borderId="69" xfId="0" applyFont="1" applyFill="1" applyBorder="1" applyAlignment="1"/>
    <xf numFmtId="0" fontId="25" fillId="10" borderId="0" xfId="8" applyFont="1" applyFill="1" applyAlignment="1">
      <alignment vertical="center"/>
    </xf>
    <xf numFmtId="0" fontId="25" fillId="13" borderId="71" xfId="8" applyFont="1" applyFill="1" applyBorder="1" applyAlignment="1">
      <alignment vertical="center"/>
    </xf>
    <xf numFmtId="0" fontId="25" fillId="13" borderId="72" xfId="8" applyFont="1" applyFill="1" applyBorder="1" applyAlignment="1">
      <alignment vertical="center"/>
    </xf>
    <xf numFmtId="0" fontId="25" fillId="13" borderId="73" xfId="8" applyFont="1" applyFill="1" applyBorder="1" applyAlignment="1">
      <alignment vertical="center"/>
    </xf>
    <xf numFmtId="191" fontId="25" fillId="11" borderId="84" xfId="8" applyNumberFormat="1" applyFont="1" applyFill="1" applyBorder="1" applyAlignment="1">
      <alignment horizontal="right" vertical="center"/>
    </xf>
    <xf numFmtId="0" fontId="3" fillId="2" borderId="12" xfId="9" applyFont="1" applyFill="1" applyBorder="1" applyAlignment="1">
      <alignment vertical="center"/>
    </xf>
    <xf numFmtId="192" fontId="25" fillId="2" borderId="12" xfId="8" applyNumberFormat="1" applyFont="1" applyFill="1" applyBorder="1" applyAlignment="1">
      <alignment vertical="center"/>
    </xf>
    <xf numFmtId="0" fontId="3" fillId="15" borderId="12" xfId="9" applyFont="1" applyFill="1" applyBorder="1" applyAlignment="1">
      <alignment vertical="center"/>
    </xf>
    <xf numFmtId="0" fontId="3" fillId="12" borderId="12" xfId="9" applyFont="1" applyFill="1" applyBorder="1" applyAlignment="1">
      <alignment vertical="center"/>
    </xf>
    <xf numFmtId="0" fontId="3" fillId="14" borderId="12" xfId="9" applyFont="1" applyFill="1" applyBorder="1" applyAlignment="1">
      <alignment vertical="center"/>
    </xf>
    <xf numFmtId="181" fontId="3" fillId="14" borderId="12" xfId="1" applyNumberFormat="1" applyFont="1" applyFill="1" applyBorder="1" applyAlignment="1" applyProtection="1">
      <alignment vertical="center"/>
    </xf>
    <xf numFmtId="0" fontId="42" fillId="5" borderId="85" xfId="0" applyFont="1" applyFill="1" applyBorder="1" applyAlignment="1">
      <alignment vertical="center" wrapText="1"/>
    </xf>
    <xf numFmtId="0" fontId="2" fillId="5" borderId="85" xfId="0" applyFont="1" applyFill="1" applyBorder="1" applyAlignment="1"/>
    <xf numFmtId="0" fontId="31" fillId="5" borderId="87" xfId="0" applyFont="1" applyFill="1" applyBorder="1" applyAlignment="1"/>
    <xf numFmtId="0" fontId="44" fillId="5" borderId="86" xfId="0" applyFont="1" applyFill="1" applyBorder="1" applyAlignment="1"/>
    <xf numFmtId="0" fontId="31" fillId="5" borderId="86" xfId="0" applyFont="1" applyFill="1" applyBorder="1" applyAlignment="1">
      <alignment horizontal="left" indent="1"/>
    </xf>
    <xf numFmtId="0" fontId="31" fillId="5" borderId="86" xfId="0" applyFont="1" applyFill="1" applyBorder="1" applyAlignment="1"/>
    <xf numFmtId="0" fontId="31" fillId="5" borderId="88" xfId="0" applyFont="1" applyFill="1" applyBorder="1" applyAlignment="1"/>
    <xf numFmtId="0" fontId="2" fillId="5" borderId="90" xfId="0" applyFont="1" applyFill="1" applyBorder="1" applyAlignment="1"/>
    <xf numFmtId="0" fontId="2" fillId="5" borderId="95" xfId="0" applyFont="1" applyFill="1" applyBorder="1" applyAlignment="1" applyProtection="1">
      <protection locked="0"/>
    </xf>
    <xf numFmtId="0" fontId="2" fillId="5" borderId="89" xfId="0" applyFont="1" applyFill="1" applyBorder="1" applyAlignment="1"/>
    <xf numFmtId="0" fontId="2" fillId="5" borderId="0" xfId="0" applyFont="1" applyFill="1" applyAlignment="1"/>
    <xf numFmtId="0" fontId="25" fillId="5" borderId="0" xfId="0" applyFont="1" applyFill="1" applyAlignment="1">
      <alignment horizontal="right"/>
    </xf>
    <xf numFmtId="0" fontId="27" fillId="5" borderId="0" xfId="0" applyFont="1" applyFill="1" applyAlignment="1">
      <alignment horizontal="right"/>
    </xf>
    <xf numFmtId="0" fontId="2" fillId="5" borderId="96" xfId="0" applyFont="1" applyFill="1" applyBorder="1" applyAlignment="1"/>
    <xf numFmtId="0" fontId="31" fillId="11" borderId="7" xfId="0" applyFont="1" applyFill="1" applyBorder="1" applyAlignment="1">
      <alignment horizontal="centerContinuous" vertical="center"/>
    </xf>
    <xf numFmtId="0" fontId="31" fillId="11" borderId="8" xfId="0" applyFont="1" applyFill="1" applyBorder="1" applyAlignment="1">
      <alignment horizontal="centerContinuous" vertical="center"/>
    </xf>
    <xf numFmtId="0" fontId="2" fillId="5" borderId="97" xfId="0" applyFont="1" applyFill="1" applyBorder="1" applyAlignment="1"/>
    <xf numFmtId="49" fontId="25" fillId="11" borderId="6" xfId="3" applyNumberFormat="1" applyFont="1" applyFill="1" applyBorder="1" applyAlignment="1">
      <alignment horizontal="center"/>
    </xf>
    <xf numFmtId="0" fontId="31" fillId="11" borderId="0" xfId="3" applyFont="1" applyFill="1" applyAlignment="1">
      <alignment horizontal="left" vertical="center"/>
    </xf>
    <xf numFmtId="181" fontId="45" fillId="12" borderId="98" xfId="0" applyNumberFormat="1" applyFont="1" applyFill="1" applyBorder="1" applyProtection="1">
      <alignment vertical="center"/>
      <protection locked="0"/>
    </xf>
    <xf numFmtId="181" fontId="45" fillId="16" borderId="100" xfId="0" applyNumberFormat="1" applyFont="1" applyFill="1" applyBorder="1" applyProtection="1">
      <alignment vertical="center"/>
      <protection locked="0"/>
    </xf>
    <xf numFmtId="0" fontId="25" fillId="11" borderId="4" xfId="3" quotePrefix="1" applyFont="1" applyFill="1" applyBorder="1" applyAlignment="1">
      <alignment horizontal="center"/>
    </xf>
    <xf numFmtId="181" fontId="45" fillId="12" borderId="101" xfId="0" applyNumberFormat="1" applyFont="1" applyFill="1" applyBorder="1" applyProtection="1">
      <alignment vertical="center"/>
      <protection locked="0"/>
    </xf>
    <xf numFmtId="181" fontId="45" fillId="16" borderId="102" xfId="0" applyNumberFormat="1" applyFont="1" applyFill="1" applyBorder="1" applyProtection="1">
      <alignment vertical="center"/>
      <protection locked="0"/>
    </xf>
    <xf numFmtId="0" fontId="25" fillId="11" borderId="5" xfId="3" quotePrefix="1" applyFont="1" applyFill="1" applyBorder="1" applyAlignment="1">
      <alignment horizontal="center"/>
    </xf>
    <xf numFmtId="0" fontId="31" fillId="11" borderId="9" xfId="3" applyFont="1" applyFill="1" applyBorder="1" applyAlignment="1">
      <alignment horizontal="left" vertical="center"/>
    </xf>
    <xf numFmtId="181" fontId="45" fillId="12" borderId="103" xfId="0" applyNumberFormat="1" applyFont="1" applyFill="1" applyBorder="1" applyProtection="1">
      <alignment vertical="center"/>
      <protection locked="0"/>
    </xf>
    <xf numFmtId="181" fontId="45" fillId="16" borderId="104" xfId="0" applyNumberFormat="1" applyFont="1" applyFill="1" applyBorder="1" applyProtection="1">
      <alignment vertical="center"/>
      <protection locked="0"/>
    </xf>
    <xf numFmtId="0" fontId="32" fillId="11" borderId="13" xfId="0" applyFont="1" applyFill="1" applyBorder="1">
      <alignment vertical="center"/>
    </xf>
    <xf numFmtId="181" fontId="45" fillId="12" borderId="105" xfId="0" applyNumberFormat="1" applyFont="1" applyFill="1" applyBorder="1">
      <alignment vertical="center"/>
    </xf>
    <xf numFmtId="181" fontId="45" fillId="16" borderId="106" xfId="0" applyNumberFormat="1" applyFont="1" applyFill="1" applyBorder="1">
      <alignment vertical="center"/>
    </xf>
    <xf numFmtId="0" fontId="2" fillId="5" borderId="7" xfId="0" applyFont="1" applyFill="1" applyBorder="1" applyAlignment="1"/>
    <xf numFmtId="0" fontId="44" fillId="5" borderId="0" xfId="0" applyFont="1" applyFill="1" applyAlignment="1"/>
    <xf numFmtId="0" fontId="31" fillId="5" borderId="0" xfId="6" applyFont="1" applyFill="1" applyAlignment="1">
      <alignment horizontal="center"/>
    </xf>
    <xf numFmtId="0" fontId="2" fillId="5" borderId="0" xfId="6" applyFill="1"/>
    <xf numFmtId="0" fontId="36" fillId="18" borderId="14" xfId="6" applyFont="1" applyFill="1" applyBorder="1" applyAlignment="1">
      <alignment horizontal="center" vertical="center" wrapText="1"/>
    </xf>
    <xf numFmtId="194" fontId="31" fillId="15" borderId="107" xfId="0" applyNumberFormat="1" applyFont="1" applyFill="1" applyBorder="1" applyProtection="1">
      <alignment vertical="center"/>
      <protection locked="0"/>
    </xf>
    <xf numFmtId="0" fontId="25" fillId="5" borderId="0" xfId="0" applyFont="1" applyFill="1" applyAlignment="1"/>
    <xf numFmtId="0" fontId="25" fillId="5" borderId="0" xfId="6" applyFont="1" applyFill="1"/>
    <xf numFmtId="0" fontId="25" fillId="5" borderId="96" xfId="6" applyFont="1" applyFill="1" applyBorder="1"/>
    <xf numFmtId="0" fontId="25" fillId="5" borderId="0" xfId="6" applyFont="1" applyFill="1" applyAlignment="1">
      <alignment vertical="center"/>
    </xf>
    <xf numFmtId="0" fontId="25" fillId="5" borderId="96" xfId="0" applyFont="1" applyFill="1" applyBorder="1" applyAlignment="1"/>
    <xf numFmtId="0" fontId="46" fillId="5" borderId="0" xfId="0" applyFont="1" applyFill="1">
      <alignment vertical="center"/>
    </xf>
    <xf numFmtId="0" fontId="2" fillId="11" borderId="1" xfId="0" applyFont="1" applyFill="1" applyBorder="1" applyAlignment="1">
      <alignment horizontal="center" vertical="center"/>
    </xf>
    <xf numFmtId="0" fontId="31" fillId="11" borderId="15" xfId="0" applyFont="1" applyFill="1" applyBorder="1">
      <alignment vertical="center"/>
    </xf>
    <xf numFmtId="0" fontId="2" fillId="11" borderId="3" xfId="0" applyFont="1" applyFill="1" applyBorder="1" applyAlignment="1">
      <alignment horizontal="center" vertical="center"/>
    </xf>
    <xf numFmtId="0" fontId="30" fillId="5" borderId="0" xfId="0" applyFont="1" applyFill="1">
      <alignment vertical="center"/>
    </xf>
    <xf numFmtId="0" fontId="44" fillId="5" borderId="0" xfId="0" applyFont="1" applyFill="1">
      <alignment vertical="center"/>
    </xf>
    <xf numFmtId="0" fontId="25" fillId="5" borderId="0" xfId="0" applyFont="1" applyFill="1">
      <alignment vertical="center"/>
    </xf>
    <xf numFmtId="0" fontId="47" fillId="15" borderId="107" xfId="0" applyFont="1" applyFill="1" applyBorder="1" applyAlignment="1" applyProtection="1">
      <alignment horizontal="center" vertical="center"/>
      <protection locked="0"/>
    </xf>
    <xf numFmtId="0" fontId="2" fillId="5" borderId="0" xfId="0" applyFont="1" applyFill="1">
      <alignment vertical="center"/>
    </xf>
    <xf numFmtId="0" fontId="2" fillId="5" borderId="96" xfId="0" applyFont="1" applyFill="1" applyBorder="1">
      <alignment vertical="center"/>
    </xf>
    <xf numFmtId="0" fontId="31" fillId="5" borderId="2" xfId="0" applyFont="1" applyFill="1" applyBorder="1">
      <alignment vertical="center"/>
    </xf>
    <xf numFmtId="0" fontId="32" fillId="15" borderId="12" xfId="0" applyFont="1" applyFill="1" applyBorder="1">
      <alignment vertical="center"/>
    </xf>
    <xf numFmtId="0" fontId="45" fillId="11" borderId="12" xfId="0" applyFont="1" applyFill="1" applyBorder="1">
      <alignment vertical="center"/>
    </xf>
    <xf numFmtId="0" fontId="32" fillId="11" borderId="12" xfId="0" applyFont="1" applyFill="1" applyBorder="1" applyAlignment="1">
      <alignment horizontal="center" vertical="center"/>
    </xf>
    <xf numFmtId="0" fontId="45" fillId="11" borderId="12" xfId="0" applyFont="1" applyFill="1" applyBorder="1" applyAlignment="1">
      <alignment horizontal="center" vertical="center"/>
    </xf>
    <xf numFmtId="0" fontId="25" fillId="5" borderId="1" xfId="0" applyFont="1" applyFill="1" applyBorder="1" applyAlignment="1"/>
    <xf numFmtId="0" fontId="2" fillId="5" borderId="116" xfId="0" applyFont="1" applyFill="1" applyBorder="1" applyAlignment="1"/>
    <xf numFmtId="0" fontId="2" fillId="5" borderId="85" xfId="0" applyFont="1" applyFill="1" applyBorder="1">
      <alignment vertical="center"/>
    </xf>
    <xf numFmtId="0" fontId="25" fillId="5" borderId="117" xfId="0" applyFont="1" applyFill="1" applyBorder="1" applyAlignment="1"/>
    <xf numFmtId="0" fontId="2" fillId="5" borderId="0" xfId="0" applyFont="1" applyFill="1" applyAlignment="1">
      <alignment horizontal="center" vertical="center"/>
    </xf>
    <xf numFmtId="0" fontId="16" fillId="5" borderId="0" xfId="0" applyFont="1" applyFill="1" applyAlignment="1"/>
    <xf numFmtId="0" fontId="2" fillId="13" borderId="65" xfId="0" applyFont="1" applyFill="1" applyBorder="1" applyAlignment="1"/>
    <xf numFmtId="0" fontId="2" fillId="13" borderId="118" xfId="0" applyFont="1" applyFill="1" applyBorder="1" applyAlignment="1"/>
    <xf numFmtId="0" fontId="2" fillId="13" borderId="58" xfId="0" applyFont="1" applyFill="1" applyBorder="1" applyAlignment="1"/>
    <xf numFmtId="0" fontId="2" fillId="13" borderId="119" xfId="0" applyFont="1" applyFill="1" applyBorder="1" applyAlignment="1"/>
    <xf numFmtId="0" fontId="2" fillId="13" borderId="59" xfId="0" applyFont="1" applyFill="1" applyBorder="1" applyAlignment="1"/>
    <xf numFmtId="0" fontId="2" fillId="12" borderId="57" xfId="0" applyFont="1" applyFill="1" applyBorder="1" applyAlignment="1"/>
    <xf numFmtId="0" fontId="2" fillId="12" borderId="59" xfId="0" applyFont="1" applyFill="1" applyBorder="1" applyAlignment="1"/>
    <xf numFmtId="0" fontId="2" fillId="17" borderId="65" xfId="0" applyFont="1" applyFill="1" applyBorder="1" applyAlignment="1"/>
    <xf numFmtId="0" fontId="2" fillId="17" borderId="67" xfId="0" applyFont="1" applyFill="1" applyBorder="1" applyAlignment="1"/>
    <xf numFmtId="0" fontId="2" fillId="13" borderId="63" xfId="0" applyFont="1" applyFill="1" applyBorder="1" applyAlignment="1"/>
    <xf numFmtId="0" fontId="2" fillId="13" borderId="120" xfId="0" applyFont="1" applyFill="1" applyBorder="1" applyAlignment="1"/>
    <xf numFmtId="0" fontId="2" fillId="13" borderId="0" xfId="0" applyFont="1" applyFill="1" applyAlignment="1"/>
    <xf numFmtId="0" fontId="2" fillId="13" borderId="121" xfId="0" applyFont="1" applyFill="1" applyBorder="1" applyAlignment="1"/>
    <xf numFmtId="0" fontId="2" fillId="17" borderId="53" xfId="0" applyFont="1" applyFill="1" applyBorder="1" applyAlignment="1"/>
    <xf numFmtId="0" fontId="2" fillId="12" borderId="54" xfId="0" applyFont="1" applyFill="1" applyBorder="1" applyAlignment="1"/>
    <xf numFmtId="0" fontId="2" fillId="14" borderId="65" xfId="0" applyFont="1" applyFill="1" applyBorder="1" applyAlignment="1"/>
    <xf numFmtId="0" fontId="0" fillId="14" borderId="0" xfId="0" applyFill="1" applyAlignment="1"/>
    <xf numFmtId="0" fontId="0" fillId="13" borderId="60" xfId="0" applyFill="1" applyBorder="1" applyAlignment="1"/>
    <xf numFmtId="0" fontId="2" fillId="14" borderId="54" xfId="0" applyFont="1" applyFill="1" applyBorder="1" applyAlignment="1"/>
    <xf numFmtId="0" fontId="2" fillId="13" borderId="122" xfId="0" applyFont="1" applyFill="1" applyBorder="1" applyAlignment="1"/>
    <xf numFmtId="0" fontId="2" fillId="13" borderId="123" xfId="0" applyFont="1" applyFill="1" applyBorder="1" applyAlignment="1"/>
    <xf numFmtId="0" fontId="2" fillId="13" borderId="124" xfId="0" applyFont="1" applyFill="1" applyBorder="1" applyAlignment="1"/>
    <xf numFmtId="0" fontId="2" fillId="13" borderId="125" xfId="0" applyFont="1" applyFill="1" applyBorder="1" applyAlignment="1"/>
    <xf numFmtId="0" fontId="2" fillId="15" borderId="65" xfId="0" applyFont="1" applyFill="1" applyBorder="1" applyAlignment="1"/>
    <xf numFmtId="0" fontId="2" fillId="15" borderId="67" xfId="0" applyFont="1" applyFill="1" applyBorder="1" applyAlignment="1"/>
    <xf numFmtId="0" fontId="2" fillId="15" borderId="55" xfId="0" applyFont="1" applyFill="1" applyBorder="1" applyAlignment="1"/>
    <xf numFmtId="0" fontId="2" fillId="12" borderId="126" xfId="0" applyFont="1" applyFill="1" applyBorder="1" applyAlignment="1"/>
    <xf numFmtId="0" fontId="2" fillId="13" borderId="60" xfId="0" applyFont="1" applyFill="1" applyBorder="1" applyAlignment="1"/>
    <xf numFmtId="0" fontId="2" fillId="13" borderId="61" xfId="0" applyFont="1" applyFill="1" applyBorder="1" applyAlignment="1"/>
    <xf numFmtId="0" fontId="2" fillId="13" borderId="62" xfId="0" applyFont="1" applyFill="1" applyBorder="1" applyAlignment="1"/>
    <xf numFmtId="0" fontId="2" fillId="12" borderId="60" xfId="0" applyFont="1" applyFill="1" applyBorder="1" applyAlignment="1"/>
    <xf numFmtId="0" fontId="2" fillId="12" borderId="62" xfId="0" applyFont="1" applyFill="1" applyBorder="1" applyAlignment="1"/>
    <xf numFmtId="0" fontId="2" fillId="19" borderId="0" xfId="0" applyFont="1" applyFill="1" applyAlignment="1">
      <alignment vertical="top"/>
    </xf>
    <xf numFmtId="0" fontId="6" fillId="20" borderId="0" xfId="0" applyFont="1" applyFill="1" applyAlignment="1">
      <alignment vertical="top"/>
    </xf>
    <xf numFmtId="0" fontId="6" fillId="21" borderId="0" xfId="0" applyFont="1" applyFill="1" applyAlignment="1">
      <alignment vertical="top"/>
    </xf>
    <xf numFmtId="0" fontId="6" fillId="22" borderId="0" xfId="0" applyFont="1" applyFill="1" applyAlignment="1">
      <alignment vertical="top"/>
    </xf>
    <xf numFmtId="0" fontId="6" fillId="23" borderId="0" xfId="0" applyFont="1" applyFill="1" applyAlignment="1">
      <alignment vertical="top"/>
    </xf>
    <xf numFmtId="0" fontId="6" fillId="24" borderId="0" xfId="0" applyFont="1" applyFill="1" applyAlignment="1">
      <alignment vertical="top"/>
    </xf>
    <xf numFmtId="0" fontId="6" fillId="25" borderId="0" xfId="0" applyFont="1" applyFill="1" applyAlignment="1">
      <alignment vertical="top"/>
    </xf>
    <xf numFmtId="0" fontId="25" fillId="26" borderId="5" xfId="0" applyFont="1" applyFill="1" applyBorder="1" applyAlignment="1">
      <alignment horizontal="center"/>
    </xf>
    <xf numFmtId="0" fontId="25" fillId="6" borderId="5" xfId="0" applyFont="1" applyFill="1" applyBorder="1" applyAlignment="1">
      <alignment horizontal="center"/>
    </xf>
    <xf numFmtId="186" fontId="2" fillId="6" borderId="4" xfId="0" applyNumberFormat="1" applyFont="1" applyFill="1" applyBorder="1" applyAlignment="1"/>
    <xf numFmtId="184" fontId="2" fillId="0" borderId="12" xfId="0" applyNumberFormat="1" applyFont="1" applyBorder="1" applyAlignment="1"/>
    <xf numFmtId="0" fontId="25" fillId="0" borderId="6" xfId="0" applyFont="1" applyBorder="1" applyAlignment="1"/>
    <xf numFmtId="188" fontId="25" fillId="27" borderId="0" xfId="0" applyNumberFormat="1" applyFont="1" applyFill="1" applyAlignment="1"/>
    <xf numFmtId="185" fontId="26" fillId="0" borderId="0" xfId="0" applyNumberFormat="1" applyFont="1" applyAlignment="1">
      <alignment horizontal="center"/>
    </xf>
    <xf numFmtId="186" fontId="26" fillId="0" borderId="0" xfId="0" applyNumberFormat="1" applyFont="1" applyAlignment="1">
      <alignment horizontal="center"/>
    </xf>
    <xf numFmtId="197" fontId="11" fillId="0" borderId="0" xfId="0" applyNumberFormat="1" applyFont="1">
      <alignment vertical="center"/>
    </xf>
    <xf numFmtId="0" fontId="15" fillId="6" borderId="0" xfId="0" applyFont="1" applyFill="1" applyAlignment="1">
      <alignment horizontal="center" vertical="center" wrapText="1"/>
    </xf>
    <xf numFmtId="196" fontId="13" fillId="0" borderId="7" xfId="0" applyNumberFormat="1" applyFont="1" applyBorder="1">
      <alignment vertical="center"/>
    </xf>
    <xf numFmtId="196" fontId="13" fillId="0" borderId="0" xfId="0" applyNumberFormat="1" applyFont="1">
      <alignment vertical="center"/>
    </xf>
    <xf numFmtId="196" fontId="13" fillId="0" borderId="13" xfId="0" applyNumberFormat="1" applyFont="1" applyBorder="1">
      <alignment vertical="center"/>
    </xf>
    <xf numFmtId="196" fontId="13" fillId="0" borderId="9" xfId="0" applyNumberFormat="1" applyFont="1" applyBorder="1">
      <alignment vertical="center"/>
    </xf>
    <xf numFmtId="0" fontId="15" fillId="7" borderId="4" xfId="0" applyFont="1" applyFill="1" applyBorder="1">
      <alignment vertical="center"/>
    </xf>
    <xf numFmtId="38" fontId="15" fillId="0" borderId="0" xfId="0" applyNumberFormat="1" applyFont="1">
      <alignment vertical="center"/>
    </xf>
    <xf numFmtId="0" fontId="15" fillId="7" borderId="12" xfId="0" applyFont="1" applyFill="1" applyBorder="1">
      <alignment vertical="center"/>
    </xf>
    <xf numFmtId="0" fontId="15" fillId="7" borderId="5" xfId="0" applyFont="1" applyFill="1" applyBorder="1">
      <alignment vertical="center"/>
    </xf>
    <xf numFmtId="0" fontId="15" fillId="0" borderId="0" xfId="0" applyFont="1">
      <alignment vertical="center"/>
    </xf>
    <xf numFmtId="196" fontId="13" fillId="0" borderId="6" xfId="0" applyNumberFormat="1" applyFont="1" applyBorder="1">
      <alignment vertical="center"/>
    </xf>
    <xf numFmtId="196" fontId="13" fillId="0" borderId="4" xfId="0" applyNumberFormat="1" applyFont="1" applyBorder="1">
      <alignment vertical="center"/>
    </xf>
    <xf numFmtId="196" fontId="13" fillId="0" borderId="12" xfId="0" applyNumberFormat="1" applyFont="1" applyBorder="1">
      <alignment vertical="center"/>
    </xf>
    <xf numFmtId="196" fontId="13" fillId="0" borderId="5" xfId="0" applyNumberFormat="1" applyFont="1" applyBorder="1">
      <alignment vertical="center"/>
    </xf>
    <xf numFmtId="0" fontId="12" fillId="6" borderId="0" xfId="0" applyFont="1" applyFill="1">
      <alignment vertical="center"/>
    </xf>
    <xf numFmtId="0" fontId="12" fillId="6" borderId="6" xfId="0" applyFont="1" applyFill="1" applyBorder="1">
      <alignment vertical="center"/>
    </xf>
    <xf numFmtId="0" fontId="12" fillId="6" borderId="4" xfId="0" applyFont="1" applyFill="1" applyBorder="1">
      <alignment vertical="center"/>
    </xf>
    <xf numFmtId="0" fontId="15" fillId="6" borderId="4" xfId="0" applyFont="1" applyFill="1" applyBorder="1" applyAlignment="1">
      <alignment horizontal="center" vertical="center" wrapText="1"/>
    </xf>
    <xf numFmtId="0" fontId="15" fillId="6" borderId="2" xfId="0" applyFont="1" applyFill="1" applyBorder="1" applyAlignment="1">
      <alignment horizontal="center" vertical="center" wrapText="1"/>
    </xf>
    <xf numFmtId="197" fontId="11" fillId="0" borderId="2" xfId="0" applyNumberFormat="1" applyFont="1" applyBorder="1">
      <alignment vertical="center"/>
    </xf>
    <xf numFmtId="197" fontId="11" fillId="0" borderId="9" xfId="0" applyNumberFormat="1" applyFont="1" applyBorder="1">
      <alignment vertical="center"/>
    </xf>
    <xf numFmtId="197" fontId="11" fillId="0" borderId="10" xfId="0" applyNumberFormat="1" applyFont="1" applyBorder="1">
      <alignment vertical="center"/>
    </xf>
    <xf numFmtId="0" fontId="13" fillId="6" borderId="2" xfId="0" applyFont="1" applyFill="1" applyBorder="1" applyAlignment="1">
      <alignment vertical="center" wrapText="1"/>
    </xf>
    <xf numFmtId="197" fontId="11" fillId="0" borderId="1" xfId="0" applyNumberFormat="1" applyFont="1" applyBorder="1">
      <alignment vertical="center"/>
    </xf>
    <xf numFmtId="0" fontId="12" fillId="6" borderId="2" xfId="0" applyFont="1" applyFill="1" applyBorder="1">
      <alignment vertical="center"/>
    </xf>
    <xf numFmtId="0" fontId="13" fillId="7" borderId="5" xfId="0" applyFont="1" applyFill="1" applyBorder="1" applyAlignment="1">
      <alignment vertical="distributed"/>
    </xf>
    <xf numFmtId="0" fontId="13" fillId="7" borderId="12" xfId="0" applyFont="1" applyFill="1" applyBorder="1">
      <alignment vertical="center"/>
    </xf>
    <xf numFmtId="0" fontId="12" fillId="6" borderId="9" xfId="0" applyFont="1" applyFill="1" applyBorder="1">
      <alignment vertical="center"/>
    </xf>
    <xf numFmtId="0" fontId="12" fillId="6" borderId="10" xfId="0" applyFont="1" applyFill="1" applyBorder="1">
      <alignment vertical="center"/>
    </xf>
    <xf numFmtId="197" fontId="11" fillId="0" borderId="13" xfId="0" applyNumberFormat="1" applyFont="1" applyBorder="1">
      <alignment vertical="center"/>
    </xf>
    <xf numFmtId="197" fontId="11" fillId="0" borderId="11" xfId="0" applyNumberFormat="1" applyFont="1" applyBorder="1">
      <alignment vertical="center"/>
    </xf>
    <xf numFmtId="197" fontId="11" fillId="0" borderId="4" xfId="0" applyNumberFormat="1" applyFont="1" applyBorder="1">
      <alignment vertical="center"/>
    </xf>
    <xf numFmtId="197" fontId="11" fillId="0" borderId="5" xfId="0" applyNumberFormat="1" applyFont="1" applyBorder="1">
      <alignment vertical="center"/>
    </xf>
    <xf numFmtId="197" fontId="11" fillId="0" borderId="12" xfId="0" applyNumberFormat="1" applyFont="1" applyBorder="1">
      <alignment vertical="center"/>
    </xf>
    <xf numFmtId="49" fontId="13" fillId="8" borderId="4" xfId="0" applyNumberFormat="1" applyFont="1" applyFill="1" applyBorder="1">
      <alignment vertical="center"/>
    </xf>
    <xf numFmtId="49" fontId="13" fillId="8" borderId="12" xfId="0" applyNumberFormat="1" applyFont="1" applyFill="1" applyBorder="1">
      <alignment vertical="center"/>
    </xf>
    <xf numFmtId="38" fontId="7" fillId="8" borderId="6" xfId="2" applyNumberFormat="1" applyFont="1" applyFill="1" applyBorder="1">
      <alignment vertical="center"/>
    </xf>
    <xf numFmtId="38" fontId="7" fillId="8" borderId="4" xfId="2" applyNumberFormat="1" applyFont="1" applyFill="1" applyBorder="1">
      <alignment vertical="center"/>
    </xf>
    <xf numFmtId="38" fontId="7" fillId="8" borderId="3" xfId="2" applyNumberFormat="1" applyFont="1" applyFill="1" applyBorder="1" applyAlignment="1">
      <alignment horizontal="center" vertical="center"/>
    </xf>
    <xf numFmtId="0" fontId="13" fillId="8" borderId="3"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9" xfId="0"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2" fillId="9" borderId="2" xfId="0" applyFont="1" applyFill="1" applyBorder="1">
      <alignment vertical="center"/>
    </xf>
    <xf numFmtId="0" fontId="13" fillId="8" borderId="6" xfId="0" applyFont="1" applyFill="1" applyBorder="1" applyAlignment="1">
      <alignment horizontal="center" vertical="center"/>
    </xf>
    <xf numFmtId="0" fontId="13" fillId="8" borderId="6" xfId="0" applyFont="1" applyFill="1" applyBorder="1">
      <alignment vertical="center"/>
    </xf>
    <xf numFmtId="0" fontId="13" fillId="8" borderId="5" xfId="0" applyFont="1" applyFill="1" applyBorder="1">
      <alignment vertical="center"/>
    </xf>
    <xf numFmtId="0" fontId="21" fillId="0" borderId="0" xfId="3" applyFont="1"/>
    <xf numFmtId="0" fontId="8" fillId="11" borderId="15" xfId="3" applyFont="1" applyFill="1" applyBorder="1"/>
    <xf numFmtId="0" fontId="8" fillId="11" borderId="1" xfId="3" applyFont="1" applyFill="1" applyBorder="1"/>
    <xf numFmtId="0" fontId="8" fillId="11" borderId="3" xfId="3" applyFont="1" applyFill="1" applyBorder="1"/>
    <xf numFmtId="0" fontId="8" fillId="11" borderId="4" xfId="3" quotePrefix="1" applyFont="1" applyFill="1" applyBorder="1" applyAlignment="1">
      <alignment vertical="center"/>
    </xf>
    <xf numFmtId="0" fontId="8" fillId="11" borderId="6" xfId="3" applyFont="1" applyFill="1" applyBorder="1" applyAlignment="1">
      <alignment vertical="center"/>
    </xf>
    <xf numFmtId="0" fontId="8" fillId="11" borderId="5" xfId="3" applyFont="1" applyFill="1" applyBorder="1" applyAlignment="1">
      <alignment vertical="center"/>
    </xf>
    <xf numFmtId="0" fontId="8" fillId="11" borderId="14" xfId="3" applyFont="1" applyFill="1" applyBorder="1" applyAlignment="1">
      <alignment vertical="center"/>
    </xf>
    <xf numFmtId="0" fontId="8" fillId="11" borderId="15" xfId="3" applyFont="1" applyFill="1" applyBorder="1" applyAlignment="1">
      <alignment horizontal="center" vertical="center"/>
    </xf>
    <xf numFmtId="0" fontId="8" fillId="11" borderId="127" xfId="3" applyFont="1" applyFill="1" applyBorder="1" applyAlignment="1">
      <alignment horizontal="left" vertical="center"/>
    </xf>
    <xf numFmtId="0" fontId="8" fillId="11" borderId="128" xfId="3" quotePrefix="1" applyFont="1" applyFill="1" applyBorder="1" applyAlignment="1">
      <alignment horizontal="center"/>
    </xf>
    <xf numFmtId="179" fontId="8" fillId="5" borderId="10" xfId="3" applyNumberFormat="1" applyFont="1" applyFill="1" applyBorder="1"/>
    <xf numFmtId="179" fontId="8" fillId="5" borderId="31" xfId="3" applyNumberFormat="1" applyFont="1" applyFill="1" applyBorder="1"/>
    <xf numFmtId="180" fontId="8" fillId="0" borderId="9" xfId="3" applyNumberFormat="1" applyFont="1" applyBorder="1"/>
    <xf numFmtId="179" fontId="8" fillId="15" borderId="9" xfId="3" applyNumberFormat="1" applyFont="1" applyFill="1" applyBorder="1"/>
    <xf numFmtId="181" fontId="8" fillId="15" borderId="5" xfId="3" applyNumberFormat="1" applyFont="1" applyFill="1" applyBorder="1"/>
    <xf numFmtId="179" fontId="8" fillId="13" borderId="25" xfId="3" applyNumberFormat="1" applyFont="1" applyFill="1" applyBorder="1"/>
    <xf numFmtId="179" fontId="8" fillId="12" borderId="9" xfId="3" applyNumberFormat="1" applyFont="1" applyFill="1" applyBorder="1"/>
    <xf numFmtId="182" fontId="8" fillId="12" borderId="9" xfId="3" applyNumberFormat="1" applyFont="1" applyFill="1" applyBorder="1"/>
    <xf numFmtId="179" fontId="8" fillId="12" borderId="31" xfId="3" applyNumberFormat="1" applyFont="1" applyFill="1" applyBorder="1"/>
    <xf numFmtId="179" fontId="8" fillId="12" borderId="25" xfId="3" applyNumberFormat="1" applyFont="1" applyFill="1" applyBorder="1"/>
    <xf numFmtId="186" fontId="2" fillId="0" borderId="129" xfId="0" applyNumberFormat="1" applyFont="1" applyBorder="1" applyAlignment="1"/>
    <xf numFmtId="188" fontId="25" fillId="11" borderId="10" xfId="0" applyNumberFormat="1" applyFont="1" applyFill="1" applyBorder="1" applyAlignment="1"/>
    <xf numFmtId="188" fontId="25" fillId="11" borderId="6" xfId="0" applyNumberFormat="1" applyFont="1" applyFill="1" applyBorder="1" applyAlignment="1"/>
    <xf numFmtId="0" fontId="2" fillId="0" borderId="14" xfId="0" applyFont="1" applyBorder="1" applyAlignment="1"/>
    <xf numFmtId="0" fontId="2" fillId="0" borderId="12" xfId="0" applyFont="1" applyBorder="1" applyAlignment="1"/>
    <xf numFmtId="177" fontId="8" fillId="5" borderId="25" xfId="0" quotePrefix="1" applyNumberFormat="1" applyFont="1" applyFill="1" applyBorder="1" applyAlignment="1"/>
    <xf numFmtId="177" fontId="8" fillId="5" borderId="28" xfId="0" quotePrefix="1" applyNumberFormat="1" applyFont="1" applyFill="1" applyBorder="1" applyAlignment="1"/>
    <xf numFmtId="177" fontId="8" fillId="5" borderId="32" xfId="0" quotePrefix="1" applyNumberFormat="1" applyFont="1" applyFill="1" applyBorder="1" applyAlignment="1"/>
    <xf numFmtId="177" fontId="8" fillId="5" borderId="39" xfId="3" applyNumberFormat="1" applyFont="1" applyFill="1" applyBorder="1"/>
    <xf numFmtId="186" fontId="2" fillId="26" borderId="4" xfId="0" applyNumberFormat="1" applyFont="1" applyFill="1" applyBorder="1" applyAlignment="1"/>
    <xf numFmtId="186" fontId="2" fillId="26" borderId="5" xfId="0" applyNumberFormat="1" applyFont="1" applyFill="1" applyBorder="1" applyAlignment="1"/>
    <xf numFmtId="187" fontId="25" fillId="27" borderId="5" xfId="0" applyNumberFormat="1" applyFont="1" applyFill="1" applyBorder="1" applyAlignment="1"/>
    <xf numFmtId="187" fontId="25" fillId="7" borderId="4" xfId="0" applyNumberFormat="1" applyFont="1" applyFill="1" applyBorder="1" applyAlignment="1"/>
    <xf numFmtId="187" fontId="25" fillId="7" borderId="6" xfId="0" applyNumberFormat="1" applyFont="1" applyFill="1" applyBorder="1" applyAlignment="1"/>
    <xf numFmtId="188" fontId="25" fillId="7" borderId="0" xfId="0" applyNumberFormat="1" applyFont="1" applyFill="1" applyAlignment="1"/>
    <xf numFmtId="0" fontId="51" fillId="5" borderId="0" xfId="11" applyFont="1" applyFill="1"/>
    <xf numFmtId="0" fontId="2" fillId="5" borderId="0" xfId="11" applyFont="1" applyFill="1"/>
    <xf numFmtId="0" fontId="16" fillId="5" borderId="0" xfId="11" applyFill="1"/>
    <xf numFmtId="0" fontId="16" fillId="0" borderId="0" xfId="11"/>
    <xf numFmtId="0" fontId="52" fillId="5" borderId="0" xfId="11" applyFont="1" applyFill="1"/>
    <xf numFmtId="0" fontId="53" fillId="0" borderId="9" xfId="0" applyFont="1" applyBorder="1" applyAlignment="1"/>
    <xf numFmtId="0" fontId="27" fillId="0" borderId="9" xfId="0" applyFont="1" applyBorder="1" applyAlignment="1"/>
    <xf numFmtId="0" fontId="2" fillId="0" borderId="0" xfId="0" applyFont="1" applyAlignment="1">
      <alignment horizontal="center"/>
    </xf>
    <xf numFmtId="0" fontId="26" fillId="0" borderId="0" xfId="0" applyFont="1" applyAlignment="1"/>
    <xf numFmtId="0" fontId="2" fillId="0" borderId="0" xfId="11" applyFont="1"/>
    <xf numFmtId="0" fontId="54" fillId="11" borderId="15" xfId="0" applyFont="1" applyFill="1" applyBorder="1" applyAlignment="1">
      <alignment horizontal="centerContinuous" vertical="center"/>
    </xf>
    <xf numFmtId="0" fontId="54" fillId="11" borderId="8" xfId="0" applyFont="1" applyFill="1" applyBorder="1" applyAlignment="1">
      <alignment horizontal="centerContinuous" vertical="center"/>
    </xf>
    <xf numFmtId="0" fontId="54" fillId="11" borderId="7" xfId="0" applyFont="1" applyFill="1" applyBorder="1" applyAlignment="1">
      <alignment horizontal="centerContinuous" vertical="center"/>
    </xf>
    <xf numFmtId="0" fontId="54" fillId="11" borderId="3" xfId="0" applyFont="1" applyFill="1" applyBorder="1" applyAlignment="1">
      <alignment horizontal="centerContinuous" vertical="center"/>
    </xf>
    <xf numFmtId="0" fontId="54" fillId="11" borderId="10" xfId="0" applyFont="1" applyFill="1" applyBorder="1" applyAlignment="1">
      <alignment horizontal="centerContinuous" vertical="center"/>
    </xf>
    <xf numFmtId="0" fontId="54" fillId="11" borderId="3" xfId="0" applyFont="1" applyFill="1" applyBorder="1" applyAlignment="1">
      <alignment horizontal="left" vertical="center"/>
    </xf>
    <xf numFmtId="0" fontId="54" fillId="11" borderId="9" xfId="0" applyFont="1" applyFill="1" applyBorder="1" applyAlignment="1">
      <alignment horizontal="center" vertical="center"/>
    </xf>
    <xf numFmtId="0" fontId="54" fillId="11" borderId="130" xfId="0" applyFont="1" applyFill="1" applyBorder="1" applyAlignment="1">
      <alignment horizontal="center" vertical="center" shrinkToFit="1"/>
    </xf>
    <xf numFmtId="0" fontId="54" fillId="11" borderId="131" xfId="0" applyFont="1" applyFill="1" applyBorder="1" applyAlignment="1">
      <alignment horizontal="center" vertical="center" shrinkToFit="1"/>
    </xf>
    <xf numFmtId="0" fontId="54" fillId="11" borderId="132" xfId="0" applyFont="1" applyFill="1" applyBorder="1" applyAlignment="1">
      <alignment horizontal="center" vertical="center" shrinkToFit="1"/>
    </xf>
    <xf numFmtId="0" fontId="54" fillId="3" borderId="130" xfId="0" applyFont="1" applyFill="1" applyBorder="1" applyAlignment="1">
      <alignment horizontal="center" vertical="center"/>
    </xf>
    <xf numFmtId="0" fontId="54" fillId="3" borderId="132" xfId="0" applyFont="1" applyFill="1" applyBorder="1" applyAlignment="1">
      <alignment horizontal="center" vertical="center"/>
    </xf>
    <xf numFmtId="0" fontId="54" fillId="3" borderId="133" xfId="0" applyFont="1" applyFill="1" applyBorder="1">
      <alignment vertical="center"/>
    </xf>
    <xf numFmtId="0" fontId="0" fillId="3" borderId="13" xfId="0" applyFill="1" applyBorder="1">
      <alignment vertical="center"/>
    </xf>
    <xf numFmtId="0" fontId="0" fillId="3" borderId="11" xfId="0" applyFill="1" applyBorder="1">
      <alignment vertical="center"/>
    </xf>
    <xf numFmtId="38" fontId="25" fillId="5" borderId="130" xfId="0" applyNumberFormat="1" applyFont="1" applyFill="1" applyBorder="1">
      <alignment vertical="center"/>
    </xf>
    <xf numFmtId="38" fontId="25" fillId="5" borderId="131" xfId="0" applyNumberFormat="1" applyFont="1" applyFill="1" applyBorder="1">
      <alignment vertical="center"/>
    </xf>
    <xf numFmtId="38" fontId="25" fillId="5" borderId="14" xfId="0" applyNumberFormat="1" applyFont="1" applyFill="1" applyBorder="1">
      <alignment vertical="center"/>
    </xf>
    <xf numFmtId="198" fontId="25" fillId="5" borderId="130" xfId="0" applyNumberFormat="1" applyFont="1" applyFill="1" applyBorder="1">
      <alignment vertical="center"/>
    </xf>
    <xf numFmtId="198" fontId="25" fillId="5" borderId="131" xfId="0" applyNumberFormat="1" applyFont="1" applyFill="1" applyBorder="1">
      <alignment vertical="center"/>
    </xf>
    <xf numFmtId="180" fontId="25" fillId="5" borderId="130" xfId="12" applyNumberFormat="1" applyFont="1" applyFill="1" applyBorder="1" applyAlignment="1" applyProtection="1">
      <alignment vertical="center"/>
    </xf>
    <xf numFmtId="180" fontId="25" fillId="5" borderId="132" xfId="12" applyNumberFormat="1" applyFont="1" applyFill="1" applyBorder="1" applyAlignment="1" applyProtection="1">
      <alignment vertical="center"/>
    </xf>
    <xf numFmtId="180" fontId="25" fillId="5" borderId="131" xfId="12" applyNumberFormat="1" applyFont="1" applyFill="1" applyBorder="1" applyAlignment="1" applyProtection="1">
      <alignment vertical="center"/>
    </xf>
    <xf numFmtId="0" fontId="54" fillId="11" borderId="11" xfId="0" applyFont="1" applyFill="1" applyBorder="1" applyAlignment="1">
      <alignment vertical="center" shrinkToFit="1"/>
    </xf>
    <xf numFmtId="0" fontId="25" fillId="5" borderId="0" xfId="11" applyFont="1" applyFill="1" applyAlignment="1">
      <alignment vertical="center"/>
    </xf>
    <xf numFmtId="0" fontId="27" fillId="12" borderId="130" xfId="11" applyFont="1" applyFill="1" applyBorder="1" applyAlignment="1">
      <alignment horizontal="center" vertical="center"/>
    </xf>
    <xf numFmtId="0" fontId="27" fillId="12" borderId="133" xfId="11" applyFont="1" applyFill="1" applyBorder="1" applyAlignment="1">
      <alignment horizontal="center" vertical="center"/>
    </xf>
    <xf numFmtId="0" fontId="27" fillId="15" borderId="135" xfId="11" applyFont="1" applyFill="1" applyBorder="1" applyAlignment="1">
      <alignment horizontal="center" vertical="center"/>
    </xf>
    <xf numFmtId="0" fontId="27" fillId="15" borderId="136" xfId="11" applyFont="1" applyFill="1" applyBorder="1" applyAlignment="1">
      <alignment horizontal="center" vertical="center"/>
    </xf>
    <xf numFmtId="0" fontId="27" fillId="13" borderId="137" xfId="11" applyFont="1" applyFill="1" applyBorder="1" applyAlignment="1">
      <alignment horizontal="center" vertical="center"/>
    </xf>
    <xf numFmtId="0" fontId="27" fillId="13" borderId="136" xfId="11" applyFont="1" applyFill="1" applyBorder="1" applyAlignment="1">
      <alignment horizontal="center" vertical="center"/>
    </xf>
    <xf numFmtId="0" fontId="26" fillId="11" borderId="139" xfId="11" applyFont="1" applyFill="1" applyBorder="1" applyAlignment="1">
      <alignment horizontal="left" vertical="center"/>
    </xf>
    <xf numFmtId="0" fontId="26" fillId="11" borderId="140" xfId="11" applyFont="1" applyFill="1" applyBorder="1" applyAlignment="1">
      <alignment horizontal="left" vertical="center"/>
    </xf>
    <xf numFmtId="38" fontId="25" fillId="12" borderId="137" xfId="12" applyFont="1" applyFill="1" applyBorder="1" applyAlignment="1" applyProtection="1">
      <alignment vertical="center"/>
    </xf>
    <xf numFmtId="38" fontId="25" fillId="12" borderId="141" xfId="12" applyFont="1" applyFill="1" applyBorder="1" applyAlignment="1" applyProtection="1">
      <alignment vertical="center"/>
    </xf>
    <xf numFmtId="38" fontId="25" fillId="10" borderId="142" xfId="12" applyFont="1" applyFill="1" applyBorder="1" applyAlignment="1" applyProtection="1">
      <alignment vertical="center"/>
      <protection locked="0"/>
    </xf>
    <xf numFmtId="38" fontId="25" fillId="10" borderId="143" xfId="12" applyFont="1" applyFill="1" applyBorder="1" applyAlignment="1" applyProtection="1">
      <alignment vertical="center"/>
      <protection locked="0"/>
    </xf>
    <xf numFmtId="38" fontId="25" fillId="10" borderId="144" xfId="12" applyFont="1" applyFill="1" applyBorder="1" applyAlignment="1" applyProtection="1">
      <alignment vertical="center"/>
      <protection locked="0"/>
    </xf>
    <xf numFmtId="38" fontId="25" fillId="9" borderId="130" xfId="0" applyNumberFormat="1" applyFont="1" applyFill="1" applyBorder="1">
      <alignment vertical="center"/>
    </xf>
    <xf numFmtId="38" fontId="25" fillId="9" borderId="131" xfId="0" applyNumberFormat="1" applyFont="1" applyFill="1" applyBorder="1">
      <alignment vertical="center"/>
    </xf>
    <xf numFmtId="198" fontId="25" fillId="9" borderId="130" xfId="0" applyNumberFormat="1" applyFont="1" applyFill="1" applyBorder="1">
      <alignment vertical="center"/>
    </xf>
    <xf numFmtId="198" fontId="25" fillId="9" borderId="131" xfId="0" applyNumberFormat="1" applyFont="1" applyFill="1" applyBorder="1">
      <alignment vertical="center"/>
    </xf>
    <xf numFmtId="180" fontId="25" fillId="9" borderId="130" xfId="12" applyNumberFormat="1" applyFont="1" applyFill="1" applyBorder="1" applyAlignment="1" applyProtection="1">
      <alignment vertical="center"/>
    </xf>
    <xf numFmtId="180" fontId="25" fillId="9" borderId="132" xfId="12" applyNumberFormat="1" applyFont="1" applyFill="1" applyBorder="1" applyAlignment="1" applyProtection="1">
      <alignment vertical="center"/>
    </xf>
    <xf numFmtId="0" fontId="26" fillId="11" borderId="134" xfId="11" applyFont="1" applyFill="1" applyBorder="1" applyAlignment="1">
      <alignment vertical="center"/>
    </xf>
    <xf numFmtId="0" fontId="26" fillId="11" borderId="145" xfId="11" applyFont="1" applyFill="1" applyBorder="1" applyAlignment="1">
      <alignment vertical="center"/>
    </xf>
    <xf numFmtId="38" fontId="25" fillId="10" borderId="146" xfId="12" applyFont="1" applyFill="1" applyBorder="1" applyAlignment="1" applyProtection="1">
      <alignment vertical="center"/>
      <protection locked="0"/>
    </xf>
    <xf numFmtId="38" fontId="25" fillId="10" borderId="147" xfId="12" applyFont="1" applyFill="1" applyBorder="1" applyAlignment="1" applyProtection="1">
      <alignment vertical="center"/>
      <protection locked="0"/>
    </xf>
    <xf numFmtId="38" fontId="25" fillId="5" borderId="0" xfId="12" applyFont="1" applyFill="1" applyBorder="1" applyAlignment="1" applyProtection="1">
      <alignment vertical="center"/>
    </xf>
    <xf numFmtId="38" fontId="25" fillId="10" borderId="148" xfId="12" applyFont="1" applyFill="1" applyBorder="1" applyAlignment="1" applyProtection="1">
      <alignment vertical="center"/>
      <protection locked="0"/>
    </xf>
    <xf numFmtId="38" fontId="25" fillId="5" borderId="142" xfId="12" applyFont="1" applyFill="1" applyBorder="1" applyAlignment="1" applyProtection="1">
      <alignment vertical="center"/>
    </xf>
    <xf numFmtId="38" fontId="56" fillId="5" borderId="0" xfId="12" applyFont="1" applyFill="1" applyBorder="1" applyAlignment="1" applyProtection="1">
      <alignment horizontal="left" vertical="center"/>
    </xf>
    <xf numFmtId="0" fontId="56" fillId="5" borderId="0" xfId="11" applyFont="1" applyFill="1" applyAlignment="1">
      <alignment horizontal="left" vertical="center" indent="1"/>
    </xf>
    <xf numFmtId="38" fontId="25" fillId="10" borderId="149" xfId="12" applyFont="1" applyFill="1" applyBorder="1" applyAlignment="1" applyProtection="1">
      <alignment vertical="center"/>
      <protection locked="0"/>
    </xf>
    <xf numFmtId="38" fontId="25" fillId="10" borderId="150" xfId="12" applyFont="1" applyFill="1" applyBorder="1" applyAlignment="1" applyProtection="1">
      <alignment vertical="center"/>
      <protection locked="0"/>
    </xf>
    <xf numFmtId="0" fontId="56" fillId="5" borderId="151" xfId="11" applyFont="1" applyFill="1" applyBorder="1" applyAlignment="1">
      <alignment horizontal="left" vertical="center"/>
    </xf>
    <xf numFmtId="0" fontId="26" fillId="11" borderId="152" xfId="11" applyFont="1" applyFill="1" applyBorder="1" applyAlignment="1">
      <alignment vertical="center"/>
    </xf>
    <xf numFmtId="38" fontId="25" fillId="10" borderId="153" xfId="12" applyFont="1" applyFill="1" applyBorder="1" applyAlignment="1" applyProtection="1">
      <alignment vertical="center"/>
      <protection locked="0"/>
    </xf>
    <xf numFmtId="38" fontId="25" fillId="10" borderId="154" xfId="12" applyFont="1" applyFill="1" applyBorder="1" applyAlignment="1" applyProtection="1">
      <alignment vertical="center"/>
      <protection locked="0"/>
    </xf>
    <xf numFmtId="0" fontId="52" fillId="5" borderId="0" xfId="11" applyFont="1" applyFill="1" applyAlignment="1">
      <alignment horizontal="left" vertical="center" wrapText="1" indent="1"/>
    </xf>
    <xf numFmtId="0" fontId="26" fillId="11" borderId="155" xfId="11" applyFont="1" applyFill="1" applyBorder="1" applyAlignment="1">
      <alignment vertical="center"/>
    </xf>
    <xf numFmtId="0" fontId="26" fillId="11" borderId="156" xfId="11" applyFont="1" applyFill="1" applyBorder="1" applyAlignment="1">
      <alignment vertical="center"/>
    </xf>
    <xf numFmtId="38" fontId="25" fillId="10" borderId="157" xfId="12" applyFont="1" applyFill="1" applyBorder="1" applyAlignment="1" applyProtection="1">
      <alignment vertical="center"/>
      <protection locked="0"/>
    </xf>
    <xf numFmtId="38" fontId="25" fillId="10" borderId="158" xfId="12" applyFont="1" applyFill="1" applyBorder="1" applyAlignment="1" applyProtection="1">
      <alignment vertical="center"/>
      <protection locked="0"/>
    </xf>
    <xf numFmtId="0" fontId="54" fillId="11" borderId="4" xfId="11" applyFont="1" applyFill="1" applyBorder="1" applyAlignment="1">
      <alignment horizontal="center" vertical="center"/>
    </xf>
    <xf numFmtId="49" fontId="26" fillId="11" borderId="6" xfId="3" applyNumberFormat="1" applyFont="1" applyFill="1" applyBorder="1" applyAlignment="1">
      <alignment horizontal="center"/>
    </xf>
    <xf numFmtId="0" fontId="26" fillId="11" borderId="0" xfId="3" applyFont="1" applyFill="1" applyAlignment="1">
      <alignment horizontal="left" vertical="center"/>
    </xf>
    <xf numFmtId="0" fontId="26" fillId="11" borderId="4" xfId="3" quotePrefix="1" applyFont="1" applyFill="1" applyBorder="1" applyAlignment="1">
      <alignment horizontal="center"/>
    </xf>
    <xf numFmtId="0" fontId="26" fillId="11" borderId="5" xfId="3" quotePrefix="1" applyFont="1" applyFill="1" applyBorder="1" applyAlignment="1">
      <alignment horizontal="center"/>
    </xf>
    <xf numFmtId="0" fontId="26" fillId="11" borderId="9" xfId="3" applyFont="1" applyFill="1" applyBorder="1" applyAlignment="1">
      <alignment horizontal="left" vertical="center"/>
    </xf>
    <xf numFmtId="0" fontId="26" fillId="11" borderId="4" xfId="3" applyFont="1" applyFill="1" applyBorder="1" applyAlignment="1">
      <alignment horizontal="center"/>
    </xf>
    <xf numFmtId="0" fontId="26" fillId="11" borderId="5" xfId="3" applyFont="1" applyFill="1" applyBorder="1" applyAlignment="1">
      <alignment horizontal="center"/>
    </xf>
    <xf numFmtId="0" fontId="2" fillId="9" borderId="0" xfId="11" applyFont="1" applyFill="1"/>
    <xf numFmtId="0" fontId="54" fillId="3" borderId="15" xfId="0" applyFont="1" applyFill="1" applyBorder="1">
      <alignment vertical="center"/>
    </xf>
    <xf numFmtId="0" fontId="54" fillId="3" borderId="13" xfId="0" applyFont="1" applyFill="1" applyBorder="1">
      <alignment vertical="center"/>
    </xf>
    <xf numFmtId="180" fontId="25" fillId="5" borderId="130" xfId="0" applyNumberFormat="1" applyFont="1" applyFill="1" applyBorder="1">
      <alignment vertical="center"/>
    </xf>
    <xf numFmtId="180" fontId="25" fillId="5" borderId="132" xfId="0" applyNumberFormat="1" applyFont="1" applyFill="1" applyBorder="1">
      <alignment vertical="center"/>
    </xf>
    <xf numFmtId="0" fontId="54" fillId="3" borderId="1" xfId="0" applyFont="1" applyFill="1" applyBorder="1" applyAlignment="1">
      <alignment horizontal="center" vertical="center"/>
    </xf>
    <xf numFmtId="199" fontId="25" fillId="5" borderId="130" xfId="0" applyNumberFormat="1" applyFont="1" applyFill="1" applyBorder="1">
      <alignment vertical="center"/>
    </xf>
    <xf numFmtId="199" fontId="25" fillId="5" borderId="131" xfId="0" applyNumberFormat="1" applyFont="1" applyFill="1" applyBorder="1">
      <alignment vertical="center"/>
    </xf>
    <xf numFmtId="0" fontId="26" fillId="11" borderId="6" xfId="3" applyFont="1" applyFill="1" applyBorder="1" applyAlignment="1">
      <alignment horizontal="center"/>
    </xf>
    <xf numFmtId="0" fontId="26" fillId="11" borderId="7" xfId="3" applyFont="1" applyFill="1" applyBorder="1" applyAlignment="1">
      <alignment horizontal="left" vertical="center"/>
    </xf>
    <xf numFmtId="0" fontId="54" fillId="3" borderId="5" xfId="0" applyFont="1" applyFill="1" applyBorder="1">
      <alignment vertical="center"/>
    </xf>
    <xf numFmtId="38" fontId="25" fillId="5" borderId="130" xfId="12" applyFont="1" applyFill="1" applyBorder="1" applyAlignment="1" applyProtection="1">
      <alignment vertical="center"/>
    </xf>
    <xf numFmtId="38" fontId="25" fillId="5" borderId="131" xfId="12" applyFont="1" applyFill="1" applyBorder="1" applyAlignment="1" applyProtection="1">
      <alignment vertical="center"/>
    </xf>
    <xf numFmtId="0" fontId="26" fillId="7" borderId="4" xfId="3" applyFont="1" applyFill="1" applyBorder="1" applyAlignment="1">
      <alignment horizontal="center"/>
    </xf>
    <xf numFmtId="0" fontId="16" fillId="9" borderId="0" xfId="11" applyFill="1"/>
    <xf numFmtId="180" fontId="55" fillId="7" borderId="5" xfId="11" applyNumberFormat="1" applyFont="1" applyFill="1" applyBorder="1" applyAlignment="1">
      <alignment vertical="center"/>
    </xf>
    <xf numFmtId="0" fontId="3" fillId="0" borderId="0" xfId="11" applyFont="1" applyAlignment="1">
      <alignment vertical="center"/>
    </xf>
    <xf numFmtId="0" fontId="3" fillId="0" borderId="0" xfId="0" applyFont="1">
      <alignment vertical="center"/>
    </xf>
    <xf numFmtId="38" fontId="3" fillId="0" borderId="0" xfId="0" applyNumberFormat="1" applyFont="1">
      <alignment vertical="center"/>
    </xf>
    <xf numFmtId="38" fontId="3" fillId="0" borderId="0" xfId="0" applyNumberFormat="1" applyFont="1" applyAlignment="1">
      <alignment horizontal="center" vertical="center"/>
    </xf>
    <xf numFmtId="0" fontId="2" fillId="0" borderId="0" xfId="11" applyFont="1" applyAlignment="1">
      <alignment vertical="center"/>
    </xf>
    <xf numFmtId="0" fontId="2" fillId="0" borderId="0" xfId="11" applyFont="1" applyAlignment="1">
      <alignment horizontal="center" vertical="center"/>
    </xf>
    <xf numFmtId="0" fontId="0" fillId="10" borderId="0" xfId="0" applyFill="1" applyAlignment="1"/>
    <xf numFmtId="0" fontId="3" fillId="0" borderId="0" xfId="11" applyFont="1" applyAlignment="1">
      <alignment horizontal="center" vertical="center"/>
    </xf>
    <xf numFmtId="0" fontId="16" fillId="0" borderId="0" xfId="11" applyAlignment="1">
      <alignment horizontal="center"/>
    </xf>
    <xf numFmtId="0" fontId="30" fillId="11" borderId="2" xfId="0" applyFont="1" applyFill="1" applyBorder="1" applyAlignment="1">
      <alignment horizontal="center" vertical="center"/>
    </xf>
    <xf numFmtId="0" fontId="30" fillId="11" borderId="7" xfId="0" applyFont="1" applyFill="1" applyBorder="1" applyAlignment="1">
      <alignment horizontal="center" vertical="center"/>
    </xf>
    <xf numFmtId="0" fontId="30" fillId="11" borderId="5" xfId="0" applyFont="1" applyFill="1" applyBorder="1" applyAlignment="1">
      <alignment horizontal="center" vertical="center"/>
    </xf>
    <xf numFmtId="0" fontId="31" fillId="11" borderId="14" xfId="0" applyFont="1" applyFill="1" applyBorder="1" applyAlignment="1">
      <alignment horizontal="centerContinuous" vertical="center"/>
    </xf>
    <xf numFmtId="0" fontId="3" fillId="11" borderId="159" xfId="3" applyFont="1" applyFill="1" applyBorder="1" applyAlignment="1">
      <alignment horizontal="left" vertical="center"/>
    </xf>
    <xf numFmtId="0" fontId="3" fillId="11" borderId="102" xfId="3" applyFont="1" applyFill="1" applyBorder="1" applyAlignment="1">
      <alignment horizontal="left" vertical="center"/>
    </xf>
    <xf numFmtId="0" fontId="3" fillId="11" borderId="104" xfId="3" applyFont="1" applyFill="1" applyBorder="1" applyAlignment="1">
      <alignment horizontal="left" vertical="center"/>
    </xf>
    <xf numFmtId="0" fontId="3" fillId="11" borderId="102" xfId="3" applyFont="1" applyFill="1" applyBorder="1" applyAlignment="1">
      <alignment horizontal="left" vertical="center" wrapText="1"/>
    </xf>
    <xf numFmtId="0" fontId="3" fillId="11" borderId="104" xfId="3" applyFont="1" applyFill="1" applyBorder="1" applyAlignment="1">
      <alignment horizontal="left" vertical="center" wrapText="1"/>
    </xf>
    <xf numFmtId="0" fontId="0" fillId="9" borderId="0" xfId="0" applyFill="1" applyAlignment="1"/>
    <xf numFmtId="0" fontId="25" fillId="11" borderId="4" xfId="3" quotePrefix="1" applyFont="1" applyFill="1" applyBorder="1" applyAlignment="1">
      <alignment horizontal="center" vertical="center"/>
    </xf>
    <xf numFmtId="0" fontId="25" fillId="11" borderId="5" xfId="3" quotePrefix="1" applyFont="1" applyFill="1" applyBorder="1" applyAlignment="1">
      <alignment horizontal="center" vertical="center"/>
    </xf>
    <xf numFmtId="0" fontId="25" fillId="0" borderId="0" xfId="11" applyFont="1" applyAlignment="1">
      <alignment vertical="center"/>
    </xf>
    <xf numFmtId="38" fontId="25" fillId="0" borderId="0" xfId="12" applyFont="1" applyFill="1" applyBorder="1" applyAlignment="1" applyProtection="1">
      <alignment vertical="center"/>
      <protection locked="0"/>
    </xf>
    <xf numFmtId="38" fontId="25" fillId="0" borderId="0" xfId="12" applyFont="1" applyFill="1" applyBorder="1" applyAlignment="1" applyProtection="1">
      <alignment vertical="center"/>
    </xf>
    <xf numFmtId="0" fontId="56" fillId="0" borderId="0" xfId="11" applyFont="1" applyAlignment="1">
      <alignment horizontal="left" vertical="center" indent="1"/>
    </xf>
    <xf numFmtId="0" fontId="52" fillId="0" borderId="0" xfId="11" applyFont="1" applyAlignment="1">
      <alignment horizontal="left" vertical="center" wrapText="1" indent="1"/>
    </xf>
    <xf numFmtId="0" fontId="27" fillId="0" borderId="0" xfId="11" applyFont="1" applyAlignment="1">
      <alignment horizontal="center" vertical="center"/>
    </xf>
    <xf numFmtId="0" fontId="8" fillId="0" borderId="2" xfId="11" applyFont="1" applyBorder="1" applyAlignment="1">
      <alignment horizontal="center" vertical="center"/>
    </xf>
    <xf numFmtId="0" fontId="27" fillId="9" borderId="0" xfId="11" applyFont="1" applyFill="1" applyAlignment="1">
      <alignment horizontal="center" vertical="center"/>
    </xf>
    <xf numFmtId="38" fontId="25" fillId="9" borderId="0" xfId="12" applyFont="1" applyFill="1" applyBorder="1" applyAlignment="1" applyProtection="1">
      <alignment vertical="center"/>
      <protection locked="0"/>
    </xf>
    <xf numFmtId="0" fontId="8" fillId="9" borderId="0" xfId="11" applyFont="1" applyFill="1" applyAlignment="1">
      <alignment horizontal="center" vertical="center"/>
    </xf>
    <xf numFmtId="0" fontId="25" fillId="9" borderId="0" xfId="11" applyFont="1" applyFill="1" applyAlignment="1">
      <alignment vertical="center"/>
    </xf>
    <xf numFmtId="38" fontId="25" fillId="9" borderId="0" xfId="12" applyFont="1" applyFill="1" applyBorder="1" applyAlignment="1" applyProtection="1">
      <alignment vertical="center"/>
    </xf>
    <xf numFmtId="0" fontId="56" fillId="9" borderId="0" xfId="11" applyFont="1" applyFill="1" applyAlignment="1">
      <alignment horizontal="left" vertical="center" indent="1"/>
    </xf>
    <xf numFmtId="0" fontId="52" fillId="9" borderId="0" xfId="11" applyFont="1" applyFill="1" applyAlignment="1">
      <alignment horizontal="left" vertical="center" wrapText="1" indent="1"/>
    </xf>
    <xf numFmtId="0" fontId="8" fillId="5" borderId="0" xfId="11" applyFont="1" applyFill="1" applyAlignment="1">
      <alignment vertical="center"/>
    </xf>
    <xf numFmtId="0" fontId="8" fillId="7" borderId="14" xfId="11" applyFont="1" applyFill="1" applyBorder="1" applyAlignment="1">
      <alignment horizontal="center" vertical="center"/>
    </xf>
    <xf numFmtId="38" fontId="25" fillId="9" borderId="2" xfId="12" applyFont="1" applyFill="1" applyBorder="1" applyAlignment="1" applyProtection="1">
      <alignment vertical="center"/>
    </xf>
    <xf numFmtId="0" fontId="56" fillId="9" borderId="2" xfId="11" applyFont="1" applyFill="1" applyBorder="1" applyAlignment="1">
      <alignment horizontal="left" vertical="center" indent="1"/>
    </xf>
    <xf numFmtId="0" fontId="52" fillId="9" borderId="2" xfId="11" applyFont="1" applyFill="1" applyBorder="1" applyAlignment="1">
      <alignment horizontal="left" vertical="center" wrapText="1" indent="1"/>
    </xf>
    <xf numFmtId="38" fontId="25" fillId="5" borderId="15" xfId="12" applyFont="1" applyFill="1" applyBorder="1" applyAlignment="1" applyProtection="1">
      <alignment vertical="center"/>
    </xf>
    <xf numFmtId="0" fontId="56" fillId="5" borderId="0" xfId="11" applyFont="1" applyFill="1" applyAlignment="1">
      <alignment horizontal="left" vertical="center"/>
    </xf>
    <xf numFmtId="38" fontId="25" fillId="28" borderId="162" xfId="12" applyFont="1" applyFill="1" applyBorder="1" applyAlignment="1" applyProtection="1">
      <alignment vertical="center"/>
      <protection locked="0"/>
    </xf>
    <xf numFmtId="38" fontId="25" fillId="28" borderId="134" xfId="12" applyFont="1" applyFill="1" applyBorder="1" applyAlignment="1" applyProtection="1">
      <alignment vertical="center"/>
      <protection locked="0"/>
    </xf>
    <xf numFmtId="38" fontId="25" fillId="28" borderId="138" xfId="12" applyFont="1" applyFill="1" applyBorder="1" applyAlignment="1" applyProtection="1">
      <alignment vertical="center"/>
      <protection locked="0"/>
    </xf>
    <xf numFmtId="38" fontId="25" fillId="28" borderId="155" xfId="12" applyFont="1" applyFill="1" applyBorder="1" applyAlignment="1" applyProtection="1">
      <alignment vertical="center"/>
      <protection locked="0"/>
    </xf>
    <xf numFmtId="38" fontId="25" fillId="28" borderId="164" xfId="12" applyFont="1" applyFill="1" applyBorder="1" applyAlignment="1" applyProtection="1">
      <alignment vertical="center"/>
      <protection locked="0"/>
    </xf>
    <xf numFmtId="38" fontId="25" fillId="28" borderId="165" xfId="12" applyFont="1" applyFill="1" applyBorder="1" applyAlignment="1" applyProtection="1">
      <alignment vertical="center"/>
      <protection locked="0"/>
    </xf>
    <xf numFmtId="38" fontId="25" fillId="28" borderId="166" xfId="12" applyFont="1" applyFill="1" applyBorder="1" applyAlignment="1" applyProtection="1">
      <alignment vertical="center"/>
      <protection locked="0"/>
    </xf>
    <xf numFmtId="0" fontId="27" fillId="29" borderId="15" xfId="11" applyFont="1" applyFill="1" applyBorder="1" applyAlignment="1">
      <alignment horizontal="center" vertical="center"/>
    </xf>
    <xf numFmtId="0" fontId="27" fillId="29" borderId="163" xfId="11" applyFont="1" applyFill="1" applyBorder="1" applyAlignment="1">
      <alignment horizontal="center" vertical="center"/>
    </xf>
    <xf numFmtId="38" fontId="25" fillId="29" borderId="14" xfId="12" applyFont="1" applyFill="1" applyBorder="1" applyAlignment="1" applyProtection="1">
      <alignment vertical="center"/>
      <protection locked="0"/>
    </xf>
    <xf numFmtId="38" fontId="25" fillId="29" borderId="131" xfId="12" applyFont="1" applyFill="1" applyBorder="1" applyAlignment="1" applyProtection="1">
      <alignment vertical="center"/>
      <protection locked="0"/>
    </xf>
    <xf numFmtId="0" fontId="27" fillId="12" borderId="167" xfId="11" applyFont="1" applyFill="1" applyBorder="1" applyAlignment="1">
      <alignment horizontal="center" vertical="center"/>
    </xf>
    <xf numFmtId="0" fontId="26" fillId="11" borderId="168" xfId="11" applyFont="1" applyFill="1" applyBorder="1" applyAlignment="1">
      <alignment horizontal="left" vertical="center"/>
    </xf>
    <xf numFmtId="0" fontId="26" fillId="11" borderId="169" xfId="11" applyFont="1" applyFill="1" applyBorder="1" applyAlignment="1">
      <alignment vertical="center"/>
    </xf>
    <xf numFmtId="0" fontId="25" fillId="9" borderId="0" xfId="0" applyFont="1" applyFill="1" applyAlignment="1"/>
    <xf numFmtId="0" fontId="31" fillId="5" borderId="85" xfId="0" applyFont="1" applyFill="1" applyBorder="1">
      <alignment vertical="center"/>
    </xf>
    <xf numFmtId="0" fontId="32" fillId="9" borderId="0" xfId="0" applyFont="1" applyFill="1">
      <alignment vertical="center"/>
    </xf>
    <xf numFmtId="0" fontId="45" fillId="9" borderId="0" xfId="0" applyFont="1" applyFill="1">
      <alignment vertical="center"/>
    </xf>
    <xf numFmtId="0" fontId="8" fillId="29" borderId="12" xfId="11" applyFont="1" applyFill="1" applyBorder="1" applyAlignment="1">
      <alignment horizontal="center" vertical="center"/>
    </xf>
    <xf numFmtId="0" fontId="3" fillId="29" borderId="12" xfId="11" applyFont="1" applyFill="1" applyBorder="1" applyAlignment="1">
      <alignment horizontal="center" vertical="center"/>
    </xf>
    <xf numFmtId="0" fontId="8" fillId="7" borderId="12" xfId="11" applyFont="1" applyFill="1" applyBorder="1" applyAlignment="1">
      <alignment vertical="center"/>
    </xf>
    <xf numFmtId="0" fontId="3" fillId="7" borderId="14" xfId="11" applyFont="1" applyFill="1" applyBorder="1" applyAlignment="1">
      <alignment horizontal="center" vertical="center"/>
    </xf>
    <xf numFmtId="0" fontId="2" fillId="5" borderId="0" xfId="0" applyFont="1" applyFill="1" applyAlignment="1">
      <alignment vertical="top"/>
    </xf>
    <xf numFmtId="0" fontId="2" fillId="5" borderId="0" xfId="0" applyFont="1" applyFill="1" applyAlignment="1">
      <alignment wrapText="1"/>
    </xf>
    <xf numFmtId="0" fontId="25" fillId="30" borderId="0" xfId="8" applyFont="1" applyFill="1" applyAlignment="1">
      <alignment vertical="center"/>
    </xf>
    <xf numFmtId="0" fontId="3" fillId="30" borderId="0" xfId="8" applyFont="1" applyFill="1" applyAlignment="1">
      <alignment vertical="center"/>
    </xf>
    <xf numFmtId="0" fontId="2" fillId="30" borderId="0" xfId="0" applyFont="1" applyFill="1" applyAlignment="1"/>
    <xf numFmtId="0" fontId="3" fillId="30" borderId="0" xfId="0" applyFont="1" applyFill="1" applyAlignment="1">
      <alignment horizontal="center" vertical="center"/>
    </xf>
    <xf numFmtId="0" fontId="2" fillId="30" borderId="0" xfId="8" applyFont="1" applyFill="1" applyAlignment="1">
      <alignment vertical="center"/>
    </xf>
    <xf numFmtId="0" fontId="25" fillId="30" borderId="0" xfId="8" applyFont="1" applyFill="1" applyAlignment="1">
      <alignment horizontal="right" vertical="center"/>
    </xf>
    <xf numFmtId="0" fontId="3" fillId="30" borderId="6" xfId="9" applyFont="1" applyFill="1" applyBorder="1" applyAlignment="1">
      <alignment horizontal="center" vertical="center"/>
    </xf>
    <xf numFmtId="0" fontId="25" fillId="30" borderId="6" xfId="8" applyFont="1" applyFill="1" applyBorder="1" applyAlignment="1">
      <alignment horizontal="center" vertical="center"/>
    </xf>
    <xf numFmtId="0" fontId="3" fillId="30" borderId="5" xfId="9" applyFont="1" applyFill="1" applyBorder="1" applyAlignment="1">
      <alignment horizontal="center" vertical="center"/>
    </xf>
    <xf numFmtId="0" fontId="25" fillId="30" borderId="5" xfId="8" applyFont="1" applyFill="1" applyBorder="1" applyAlignment="1">
      <alignment horizontal="center" vertical="center"/>
    </xf>
    <xf numFmtId="0" fontId="25" fillId="30" borderId="0" xfId="8" applyFont="1" applyFill="1" applyAlignment="1">
      <alignment vertical="top"/>
    </xf>
    <xf numFmtId="0" fontId="0" fillId="30" borderId="0" xfId="0" applyFill="1" applyAlignment="1"/>
    <xf numFmtId="0" fontId="3" fillId="30" borderId="0" xfId="9" applyFont="1" applyFill="1" applyAlignment="1">
      <alignment vertical="center"/>
    </xf>
    <xf numFmtId="38" fontId="3" fillId="30" borderId="0" xfId="1" applyFont="1" applyFill="1" applyBorder="1" applyAlignment="1" applyProtection="1">
      <alignment vertical="center"/>
    </xf>
    <xf numFmtId="0" fontId="3" fillId="30" borderId="0" xfId="0" applyFont="1" applyFill="1" applyAlignment="1">
      <alignment horizontal="center" vertical="top"/>
    </xf>
    <xf numFmtId="193" fontId="25" fillId="30" borderId="0" xfId="8" applyNumberFormat="1" applyFont="1" applyFill="1" applyAlignment="1">
      <alignment vertical="center"/>
    </xf>
    <xf numFmtId="0" fontId="3" fillId="30" borderId="0" xfId="0" applyFont="1" applyFill="1" applyAlignment="1">
      <alignment horizontal="right" vertical="center"/>
    </xf>
    <xf numFmtId="0" fontId="31" fillId="30" borderId="0" xfId="8" applyFont="1" applyFill="1" applyAlignment="1">
      <alignment horizontal="center" vertical="center"/>
    </xf>
    <xf numFmtId="58" fontId="3" fillId="30" borderId="0" xfId="8" applyNumberFormat="1" applyFont="1" applyFill="1" applyAlignment="1">
      <alignment horizontal="centerContinuous" vertical="center"/>
    </xf>
    <xf numFmtId="0" fontId="54" fillId="11" borderId="130" xfId="0" applyFont="1" applyFill="1" applyBorder="1" applyAlignment="1">
      <alignment horizontal="center" vertical="center"/>
    </xf>
    <xf numFmtId="0" fontId="2" fillId="9" borderId="0" xfId="0" applyFont="1" applyFill="1" applyAlignment="1"/>
    <xf numFmtId="0" fontId="0" fillId="9" borderId="0" xfId="0" applyFill="1">
      <alignment vertical="center"/>
    </xf>
    <xf numFmtId="0" fontId="2" fillId="0" borderId="0" xfId="0" applyFont="1" applyAlignment="1">
      <alignment vertical="center" wrapText="1"/>
    </xf>
    <xf numFmtId="0" fontId="2" fillId="0" borderId="0" xfId="0" applyFont="1" applyAlignment="1">
      <alignment vertical="top" wrapText="1"/>
    </xf>
    <xf numFmtId="0" fontId="2" fillId="7" borderId="0" xfId="0" applyFont="1" applyFill="1" applyAlignment="1"/>
    <xf numFmtId="0" fontId="31" fillId="11" borderId="1" xfId="0" applyFont="1" applyFill="1" applyBorder="1">
      <alignment vertical="center"/>
    </xf>
    <xf numFmtId="0" fontId="58" fillId="0" borderId="0" xfId="0" applyFont="1">
      <alignment vertical="center"/>
    </xf>
    <xf numFmtId="0" fontId="60" fillId="5" borderId="0" xfId="10" applyFont="1" applyFill="1" applyAlignment="1" applyProtection="1">
      <alignment vertical="center"/>
    </xf>
    <xf numFmtId="186" fontId="3" fillId="2" borderId="12" xfId="1" applyNumberFormat="1" applyFont="1" applyFill="1" applyBorder="1" applyAlignment="1" applyProtection="1">
      <alignment vertical="center"/>
    </xf>
    <xf numFmtId="186" fontId="3" fillId="15" borderId="12" xfId="1" applyNumberFormat="1" applyFont="1" applyFill="1" applyBorder="1" applyAlignment="1" applyProtection="1">
      <alignment vertical="center"/>
    </xf>
    <xf numFmtId="186" fontId="3" fillId="12" borderId="12" xfId="1" applyNumberFormat="1" applyFont="1" applyFill="1" applyBorder="1" applyAlignment="1" applyProtection="1">
      <alignment vertical="center"/>
    </xf>
    <xf numFmtId="196" fontId="13" fillId="0" borderId="8" xfId="0" applyNumberFormat="1" applyFont="1" applyBorder="1">
      <alignment vertical="center"/>
    </xf>
    <xf numFmtId="196" fontId="13" fillId="0" borderId="2" xfId="0" applyNumberFormat="1" applyFont="1" applyBorder="1">
      <alignment vertical="center"/>
    </xf>
    <xf numFmtId="196" fontId="13" fillId="0" borderId="11" xfId="0" applyNumberFormat="1" applyFont="1" applyBorder="1">
      <alignment vertical="center"/>
    </xf>
    <xf numFmtId="196" fontId="13" fillId="0" borderId="10" xfId="0" applyNumberFormat="1" applyFont="1" applyBorder="1">
      <alignment vertical="center"/>
    </xf>
    <xf numFmtId="0" fontId="61" fillId="11" borderId="108" xfId="0" applyFont="1" applyFill="1" applyBorder="1" applyAlignment="1">
      <alignment horizontal="center" vertical="center" shrinkToFit="1"/>
    </xf>
    <xf numFmtId="195" fontId="62" fillId="15" borderId="109" xfId="0" applyNumberFormat="1" applyFont="1" applyFill="1" applyBorder="1" applyAlignment="1">
      <alignment horizontal="center" vertical="center"/>
    </xf>
    <xf numFmtId="0" fontId="61" fillId="11" borderId="112" xfId="0" applyFont="1" applyFill="1" applyBorder="1" applyAlignment="1">
      <alignment horizontal="center" vertical="center" shrinkToFit="1"/>
    </xf>
    <xf numFmtId="195" fontId="62" fillId="15" borderId="113" xfId="0" applyNumberFormat="1" applyFont="1" applyFill="1" applyBorder="1" applyAlignment="1">
      <alignment horizontal="center" vertical="center"/>
    </xf>
    <xf numFmtId="0" fontId="61" fillId="11" borderId="112" xfId="0" applyFont="1" applyFill="1" applyBorder="1" applyAlignment="1">
      <alignment horizontal="center" vertical="center"/>
    </xf>
    <xf numFmtId="0" fontId="61" fillId="11" borderId="110" xfId="0" applyFont="1" applyFill="1" applyBorder="1" applyAlignment="1">
      <alignment horizontal="center" vertical="center"/>
    </xf>
    <xf numFmtId="195" fontId="62" fillId="15" borderId="111" xfId="0" applyNumberFormat="1" applyFont="1" applyFill="1" applyBorder="1" applyAlignment="1">
      <alignment horizontal="center" vertical="center"/>
    </xf>
    <xf numFmtId="0" fontId="61" fillId="11" borderId="112" xfId="6" applyFont="1" applyFill="1" applyBorder="1" applyAlignment="1">
      <alignment horizontal="center" vertical="center"/>
    </xf>
    <xf numFmtId="195" fontId="62" fillId="15" borderId="113" xfId="6" applyNumberFormat="1" applyFont="1" applyFill="1" applyBorder="1" applyAlignment="1">
      <alignment horizontal="center" vertical="center"/>
    </xf>
    <xf numFmtId="0" fontId="61" fillId="11" borderId="114" xfId="6" applyFont="1" applyFill="1" applyBorder="1" applyAlignment="1">
      <alignment horizontal="center" vertical="center" shrinkToFit="1"/>
    </xf>
    <xf numFmtId="195" fontId="62" fillId="15" borderId="115" xfId="6" applyNumberFormat="1" applyFont="1" applyFill="1" applyBorder="1" applyAlignment="1">
      <alignment horizontal="center" vertical="center"/>
    </xf>
    <xf numFmtId="184" fontId="25" fillId="11" borderId="80" xfId="8" applyNumberFormat="1" applyFont="1" applyFill="1" applyBorder="1" applyAlignment="1">
      <alignment horizontal="right" vertical="center"/>
    </xf>
    <xf numFmtId="0" fontId="54" fillId="3" borderId="13" xfId="0" applyFont="1" applyFill="1" applyBorder="1" applyAlignment="1">
      <alignment horizontal="center" vertical="center"/>
    </xf>
    <xf numFmtId="0" fontId="26" fillId="0" borderId="0" xfId="3" applyFont="1" applyAlignment="1">
      <alignment horizontal="left" vertical="center"/>
    </xf>
    <xf numFmtId="0" fontId="0" fillId="0" borderId="1" xfId="0" applyBorder="1">
      <alignment vertical="center"/>
    </xf>
    <xf numFmtId="1" fontId="0" fillId="0" borderId="1" xfId="0" applyNumberFormat="1" applyBorder="1">
      <alignment vertical="center"/>
    </xf>
    <xf numFmtId="0" fontId="2" fillId="0" borderId="0" xfId="0" applyFont="1">
      <alignment vertical="center"/>
    </xf>
    <xf numFmtId="0" fontId="59" fillId="5" borderId="0" xfId="0" applyFont="1" applyFill="1">
      <alignment vertical="center"/>
    </xf>
    <xf numFmtId="0" fontId="59" fillId="5" borderId="0" xfId="11" applyFont="1" applyFill="1"/>
    <xf numFmtId="0" fontId="59" fillId="9" borderId="0" xfId="0" applyFont="1" applyFill="1" applyAlignment="1"/>
    <xf numFmtId="0" fontId="59" fillId="5" borderId="0" xfId="0" applyFont="1" applyFill="1" applyAlignment="1"/>
    <xf numFmtId="0" fontId="64" fillId="5" borderId="0" xfId="0" applyFont="1" applyFill="1" applyAlignment="1"/>
    <xf numFmtId="0" fontId="0" fillId="5" borderId="0" xfId="0" applyFill="1">
      <alignment vertical="center"/>
    </xf>
    <xf numFmtId="0" fontId="59" fillId="9" borderId="0" xfId="0" applyFont="1" applyFill="1">
      <alignment vertical="center"/>
    </xf>
    <xf numFmtId="0" fontId="65" fillId="9" borderId="0" xfId="0" applyFont="1" applyFill="1" applyAlignment="1">
      <alignment vertical="top"/>
    </xf>
    <xf numFmtId="0" fontId="65" fillId="5" borderId="0" xfId="0" applyFont="1" applyFill="1" applyAlignment="1">
      <alignment vertical="top"/>
    </xf>
    <xf numFmtId="0" fontId="0" fillId="5" borderId="0" xfId="0" applyFill="1" applyAlignment="1">
      <alignment vertical="top"/>
    </xf>
    <xf numFmtId="0" fontId="0" fillId="5" borderId="0" xfId="0" applyFill="1" applyAlignment="1">
      <alignment vertical="center" wrapText="1"/>
    </xf>
    <xf numFmtId="49" fontId="59" fillId="5" borderId="0" xfId="0" applyNumberFormat="1" applyFont="1" applyFill="1">
      <alignment vertical="center"/>
    </xf>
    <xf numFmtId="0" fontId="59" fillId="5" borderId="0" xfId="0" applyFont="1" applyFill="1" applyAlignment="1">
      <alignment vertical="top"/>
    </xf>
    <xf numFmtId="0" fontId="59" fillId="9" borderId="0" xfId="0" applyFont="1" applyFill="1" applyAlignment="1">
      <alignment vertical="top"/>
    </xf>
    <xf numFmtId="0" fontId="59" fillId="15" borderId="0" xfId="0" applyFont="1" applyFill="1" applyAlignment="1">
      <alignment vertical="top"/>
    </xf>
    <xf numFmtId="0" fontId="59" fillId="15" borderId="0" xfId="0" applyFont="1" applyFill="1" applyAlignment="1"/>
    <xf numFmtId="0" fontId="0" fillId="15" borderId="0" xfId="0" applyFill="1" applyAlignment="1"/>
    <xf numFmtId="0" fontId="0" fillId="29" borderId="0" xfId="0" applyFill="1">
      <alignment vertical="center"/>
    </xf>
    <xf numFmtId="0" fontId="59" fillId="12" borderId="0" xfId="0" applyFont="1" applyFill="1" applyAlignment="1">
      <alignment vertical="top"/>
    </xf>
    <xf numFmtId="0" fontId="59" fillId="12" borderId="0" xfId="0" applyFont="1" applyFill="1" applyAlignment="1"/>
    <xf numFmtId="0" fontId="0" fillId="12" borderId="0" xfId="0" applyFill="1" applyAlignment="1"/>
    <xf numFmtId="0" fontId="0" fillId="28" borderId="0" xfId="0" applyFill="1">
      <alignment vertical="center"/>
    </xf>
    <xf numFmtId="0" fontId="59" fillId="28" borderId="0" xfId="0" applyFont="1" applyFill="1" applyAlignment="1">
      <alignment vertical="top"/>
    </xf>
    <xf numFmtId="0" fontId="59" fillId="31" borderId="0" xfId="0" applyFont="1" applyFill="1" applyAlignment="1">
      <alignment wrapText="1"/>
    </xf>
    <xf numFmtId="0" fontId="0" fillId="31" borderId="0" xfId="0" applyFill="1" applyAlignment="1">
      <alignment wrapText="1"/>
    </xf>
    <xf numFmtId="0" fontId="59" fillId="11" borderId="0" xfId="0" applyFont="1" applyFill="1" applyAlignment="1">
      <alignment vertical="top"/>
    </xf>
    <xf numFmtId="0" fontId="59" fillId="11" borderId="0" xfId="0" applyFont="1" applyFill="1" applyAlignment="1"/>
    <xf numFmtId="0" fontId="0" fillId="11" borderId="0" xfId="0" applyFill="1" applyAlignment="1"/>
    <xf numFmtId="0" fontId="0" fillId="32" borderId="0" xfId="0" applyFill="1" applyAlignment="1">
      <alignment wrapText="1"/>
    </xf>
    <xf numFmtId="0" fontId="59" fillId="16" borderId="0" xfId="0" applyFont="1" applyFill="1" applyAlignment="1">
      <alignment vertical="top"/>
    </xf>
    <xf numFmtId="0" fontId="59" fillId="16" borderId="0" xfId="0" applyFont="1" applyFill="1" applyAlignment="1"/>
    <xf numFmtId="0" fontId="0" fillId="16" borderId="0" xfId="0" applyFill="1" applyAlignment="1"/>
    <xf numFmtId="0" fontId="12" fillId="9" borderId="0" xfId="11" applyFont="1" applyFill="1"/>
    <xf numFmtId="0" fontId="59" fillId="33" borderId="0" xfId="0" applyFont="1" applyFill="1" applyAlignment="1">
      <alignment vertical="top"/>
    </xf>
    <xf numFmtId="0" fontId="59" fillId="33" borderId="0" xfId="0" applyFont="1" applyFill="1" applyAlignment="1"/>
    <xf numFmtId="0" fontId="0" fillId="33" borderId="0" xfId="0" applyFill="1" applyAlignment="1"/>
    <xf numFmtId="0" fontId="54" fillId="11" borderId="2" xfId="11" applyFont="1" applyFill="1" applyBorder="1" applyAlignment="1">
      <alignment horizontal="center" vertical="center"/>
    </xf>
    <xf numFmtId="181" fontId="45" fillId="28" borderId="101" xfId="0" applyNumberFormat="1" applyFont="1" applyFill="1" applyBorder="1" applyProtection="1">
      <alignment vertical="center"/>
      <protection locked="0"/>
    </xf>
    <xf numFmtId="0" fontId="16" fillId="9" borderId="0" xfId="11" applyFill="1" applyAlignment="1">
      <alignment wrapText="1"/>
    </xf>
    <xf numFmtId="180" fontId="55" fillId="12" borderId="170" xfId="12" applyNumberFormat="1" applyFont="1" applyFill="1" applyBorder="1" applyAlignment="1" applyProtection="1">
      <alignment vertical="center"/>
    </xf>
    <xf numFmtId="180" fontId="55" fillId="12" borderId="172" xfId="12" applyNumberFormat="1" applyFont="1" applyFill="1" applyBorder="1" applyAlignment="1" applyProtection="1">
      <alignment vertical="center"/>
    </xf>
    <xf numFmtId="180" fontId="55" fillId="12" borderId="174" xfId="12" applyNumberFormat="1" applyFont="1" applyFill="1" applyBorder="1" applyAlignment="1" applyProtection="1">
      <alignment vertical="center"/>
    </xf>
    <xf numFmtId="180" fontId="55" fillId="12" borderId="176" xfId="12" applyNumberFormat="1" applyFont="1" applyFill="1" applyBorder="1" applyAlignment="1" applyProtection="1">
      <alignment vertical="center"/>
    </xf>
    <xf numFmtId="180" fontId="55" fillId="12" borderId="178" xfId="12" applyNumberFormat="1" applyFont="1" applyFill="1" applyBorder="1" applyAlignment="1" applyProtection="1">
      <alignment vertical="center"/>
    </xf>
    <xf numFmtId="180" fontId="55" fillId="29" borderId="171" xfId="12" applyNumberFormat="1" applyFont="1" applyFill="1" applyBorder="1" applyAlignment="1" applyProtection="1">
      <alignment vertical="center"/>
    </xf>
    <xf numFmtId="180" fontId="55" fillId="29" borderId="173" xfId="12" applyNumberFormat="1" applyFont="1" applyFill="1" applyBorder="1" applyAlignment="1" applyProtection="1">
      <alignment vertical="center"/>
    </xf>
    <xf numFmtId="180" fontId="55" fillId="29" borderId="175" xfId="12" applyNumberFormat="1" applyFont="1" applyFill="1" applyBorder="1" applyAlignment="1" applyProtection="1">
      <alignment vertical="center"/>
    </xf>
    <xf numFmtId="180" fontId="55" fillId="29" borderId="177" xfId="12" applyNumberFormat="1" applyFont="1" applyFill="1" applyBorder="1" applyAlignment="1" applyProtection="1">
      <alignment vertical="center"/>
    </xf>
    <xf numFmtId="180" fontId="55" fillId="29" borderId="179" xfId="12" applyNumberFormat="1" applyFont="1" applyFill="1" applyBorder="1" applyAlignment="1" applyProtection="1">
      <alignment vertical="center"/>
    </xf>
    <xf numFmtId="181" fontId="45" fillId="29" borderId="99" xfId="0" applyNumberFormat="1" applyFont="1" applyFill="1" applyBorder="1" applyProtection="1">
      <alignment vertical="center"/>
      <protection locked="0"/>
    </xf>
    <xf numFmtId="181" fontId="45" fillId="29" borderId="4" xfId="0" applyNumberFormat="1" applyFont="1" applyFill="1" applyBorder="1" applyProtection="1">
      <alignment vertical="center"/>
      <protection locked="0"/>
    </xf>
    <xf numFmtId="181" fontId="45" fillId="29" borderId="5" xfId="0" applyNumberFormat="1" applyFont="1" applyFill="1" applyBorder="1" applyProtection="1">
      <alignment vertical="center"/>
      <protection locked="0"/>
    </xf>
    <xf numFmtId="181" fontId="45" fillId="29" borderId="105" xfId="0" applyNumberFormat="1" applyFont="1" applyFill="1" applyBorder="1">
      <alignment vertical="center"/>
    </xf>
    <xf numFmtId="38" fontId="25" fillId="28" borderId="180" xfId="12" applyFont="1" applyFill="1" applyBorder="1" applyAlignment="1" applyProtection="1">
      <alignment vertical="center"/>
    </xf>
    <xf numFmtId="38" fontId="25" fillId="28" borderId="182" xfId="12" applyFont="1" applyFill="1" applyBorder="1" applyAlignment="1" applyProtection="1">
      <alignment vertical="center"/>
    </xf>
    <xf numFmtId="38" fontId="25" fillId="28" borderId="181" xfId="12" applyFont="1" applyFill="1" applyBorder="1" applyAlignment="1" applyProtection="1">
      <alignment vertical="center"/>
      <protection locked="0"/>
    </xf>
    <xf numFmtId="0" fontId="39" fillId="5" borderId="0" xfId="13" applyFont="1" applyFill="1"/>
    <xf numFmtId="0" fontId="39" fillId="9" borderId="0" xfId="13" applyFont="1" applyFill="1"/>
    <xf numFmtId="0" fontId="16" fillId="9" borderId="0" xfId="13" applyFill="1"/>
    <xf numFmtId="0" fontId="2" fillId="5" borderId="0" xfId="13" applyFont="1" applyFill="1"/>
    <xf numFmtId="0" fontId="0" fillId="9" borderId="0" xfId="13" applyFont="1" applyFill="1"/>
    <xf numFmtId="0" fontId="2" fillId="9" borderId="0" xfId="13" applyFont="1" applyFill="1"/>
    <xf numFmtId="0" fontId="59" fillId="5" borderId="0" xfId="13" applyFont="1" applyFill="1"/>
    <xf numFmtId="0" fontId="39" fillId="5" borderId="0" xfId="13" applyFont="1" applyFill="1" applyAlignment="1">
      <alignment horizontal="left"/>
    </xf>
    <xf numFmtId="0" fontId="39" fillId="9" borderId="0" xfId="13" applyFont="1" applyFill="1" applyAlignment="1">
      <alignment horizontal="left"/>
    </xf>
    <xf numFmtId="0" fontId="67" fillId="5" borderId="0" xfId="13" applyFont="1" applyFill="1" applyAlignment="1">
      <alignment horizontal="left"/>
    </xf>
    <xf numFmtId="0" fontId="59" fillId="5" borderId="0" xfId="0" applyFont="1" applyFill="1">
      <alignment vertical="center"/>
    </xf>
    <xf numFmtId="0" fontId="0" fillId="0" borderId="0" xfId="0">
      <alignment vertical="center"/>
    </xf>
    <xf numFmtId="0" fontId="59" fillId="5" borderId="0" xfId="0" applyFont="1" applyFill="1" applyAlignment="1">
      <alignment vertical="center" wrapText="1"/>
    </xf>
    <xf numFmtId="0" fontId="59" fillId="9" borderId="0" xfId="0" applyFont="1" applyFill="1" applyAlignment="1">
      <alignment vertical="center" wrapText="1"/>
    </xf>
    <xf numFmtId="0" fontId="59" fillId="9" borderId="0" xfId="0" applyFont="1" applyFill="1" applyAlignment="1">
      <alignment vertical="top" wrapText="1"/>
    </xf>
    <xf numFmtId="0" fontId="59" fillId="5" borderId="0" xfId="0" applyFont="1" applyFill="1" applyAlignment="1">
      <alignment horizontal="left" vertical="top" wrapText="1"/>
    </xf>
    <xf numFmtId="0" fontId="59" fillId="5" borderId="0" xfId="0" applyFont="1" applyFill="1" applyAlignment="1">
      <alignment horizontal="left" vertical="center" wrapText="1"/>
    </xf>
    <xf numFmtId="0" fontId="59" fillId="33" borderId="0" xfId="0" applyFont="1" applyFill="1" applyAlignment="1">
      <alignment horizontal="left" vertical="top" wrapText="1"/>
    </xf>
    <xf numFmtId="0" fontId="59" fillId="16" borderId="0" xfId="0" applyFont="1" applyFill="1" applyAlignment="1">
      <alignment vertical="top" wrapText="1"/>
    </xf>
    <xf numFmtId="0" fontId="59" fillId="15" borderId="0" xfId="0" applyFont="1" applyFill="1" applyAlignment="1">
      <alignment vertical="top" wrapText="1"/>
    </xf>
    <xf numFmtId="0" fontId="59" fillId="12" borderId="0" xfId="0" applyFont="1" applyFill="1" applyAlignment="1">
      <alignment vertical="top" wrapText="1"/>
    </xf>
    <xf numFmtId="0" fontId="59" fillId="31" borderId="0" xfId="0" applyFont="1" applyFill="1" applyAlignment="1">
      <alignment vertical="top" wrapText="1"/>
    </xf>
    <xf numFmtId="0" fontId="59" fillId="11" borderId="0" xfId="0" applyFont="1" applyFill="1" applyAlignment="1">
      <alignment vertical="top" wrapText="1"/>
    </xf>
    <xf numFmtId="0" fontId="0" fillId="32" borderId="0" xfId="0" applyFill="1" applyAlignment="1">
      <alignment horizontal="left" vertical="top" wrapText="1"/>
    </xf>
    <xf numFmtId="0" fontId="2" fillId="5" borderId="0" xfId="0" applyFont="1" applyFill="1" applyAlignment="1">
      <alignment vertical="top" wrapText="1"/>
    </xf>
    <xf numFmtId="0" fontId="2" fillId="5" borderId="0" xfId="0" applyFont="1" applyFill="1" applyAlignment="1">
      <alignment vertical="center" wrapText="1"/>
    </xf>
    <xf numFmtId="0" fontId="2" fillId="5" borderId="0" xfId="0" applyFont="1" applyFill="1" applyAlignment="1">
      <alignment wrapText="1"/>
    </xf>
    <xf numFmtId="0" fontId="0" fillId="0" borderId="0" xfId="0" applyAlignment="1">
      <alignment vertical="center" wrapText="1"/>
    </xf>
    <xf numFmtId="0" fontId="59" fillId="5" borderId="0" xfId="0" applyFont="1" applyFill="1" applyAlignment="1">
      <alignment wrapText="1"/>
    </xf>
    <xf numFmtId="0" fontId="2" fillId="15" borderId="53" xfId="0" applyFont="1" applyFill="1" applyBorder="1" applyAlignment="1">
      <alignment horizontal="center" vertical="center" wrapText="1"/>
    </xf>
    <xf numFmtId="0" fontId="2" fillId="15" borderId="55" xfId="0" applyFont="1" applyFill="1" applyBorder="1" applyAlignment="1">
      <alignment horizontal="center" vertical="center" wrapText="1"/>
    </xf>
    <xf numFmtId="0" fontId="2" fillId="16" borderId="53" xfId="0" applyFont="1" applyFill="1" applyBorder="1" applyAlignment="1">
      <alignment horizontal="center" vertical="center" wrapText="1"/>
    </xf>
    <xf numFmtId="0" fontId="2" fillId="0" borderId="53" xfId="0" applyFont="1" applyBorder="1" applyAlignment="1">
      <alignment horizontal="center" vertical="center" wrapText="1"/>
    </xf>
    <xf numFmtId="0" fontId="2" fillId="16" borderId="55" xfId="0" applyFont="1" applyFill="1" applyBorder="1" applyAlignment="1">
      <alignment horizontal="center" vertical="center" wrapText="1"/>
    </xf>
    <xf numFmtId="0" fontId="2" fillId="0" borderId="55" xfId="0" applyFont="1" applyBorder="1" applyAlignment="1">
      <alignment horizontal="center" vertical="center" wrapText="1"/>
    </xf>
    <xf numFmtId="0" fontId="2" fillId="12" borderId="53" xfId="0" applyFont="1" applyFill="1" applyBorder="1" applyAlignment="1">
      <alignment vertical="top" wrapText="1"/>
    </xf>
    <xf numFmtId="0" fontId="2" fillId="12" borderId="54" xfId="0" applyFont="1" applyFill="1" applyBorder="1" applyAlignment="1">
      <alignment vertical="top" wrapText="1"/>
    </xf>
    <xf numFmtId="0" fontId="0" fillId="12" borderId="55" xfId="0" applyFill="1" applyBorder="1" applyAlignment="1">
      <alignment vertical="top" wrapText="1"/>
    </xf>
    <xf numFmtId="0" fontId="2" fillId="15" borderId="53" xfId="0" applyFont="1" applyFill="1" applyBorder="1" applyAlignment="1">
      <alignment vertical="top" wrapText="1"/>
    </xf>
    <xf numFmtId="0" fontId="2" fillId="15" borderId="54" xfId="0" applyFont="1" applyFill="1" applyBorder="1" applyAlignment="1">
      <alignment vertical="top" wrapText="1"/>
    </xf>
    <xf numFmtId="0" fontId="2" fillId="15" borderId="55" xfId="0" applyFont="1" applyFill="1" applyBorder="1" applyAlignment="1">
      <alignment vertical="top" wrapText="1"/>
    </xf>
    <xf numFmtId="0" fontId="2" fillId="16" borderId="53" xfId="0" applyFont="1" applyFill="1" applyBorder="1" applyAlignment="1">
      <alignment vertical="top" wrapText="1"/>
    </xf>
    <xf numFmtId="0" fontId="2" fillId="16" borderId="54" xfId="0" applyFont="1" applyFill="1" applyBorder="1" applyAlignment="1">
      <alignment vertical="top" wrapText="1"/>
    </xf>
    <xf numFmtId="0" fontId="2" fillId="16" borderId="55" xfId="0" applyFont="1" applyFill="1" applyBorder="1" applyAlignment="1">
      <alignment vertical="top" wrapText="1"/>
    </xf>
    <xf numFmtId="0" fontId="2" fillId="5" borderId="0" xfId="0" applyFont="1" applyFill="1" applyAlignment="1"/>
    <xf numFmtId="0" fontId="2" fillId="12" borderId="53" xfId="0" applyFont="1" applyFill="1" applyBorder="1" applyAlignment="1">
      <alignment horizontal="center" wrapText="1"/>
    </xf>
    <xf numFmtId="0" fontId="0" fillId="0" borderId="53" xfId="0" applyBorder="1" applyAlignment="1">
      <alignment horizontal="center" wrapText="1"/>
    </xf>
    <xf numFmtId="0" fontId="2" fillId="12" borderId="55" xfId="0" applyFont="1" applyFill="1" applyBorder="1" applyAlignment="1">
      <alignment horizontal="center" wrapText="1"/>
    </xf>
    <xf numFmtId="0" fontId="0" fillId="0" borderId="55" xfId="0" applyBorder="1" applyAlignment="1">
      <alignment horizontal="center" wrapText="1"/>
    </xf>
    <xf numFmtId="0" fontId="43" fillId="5" borderId="85" xfId="0" applyFont="1" applyFill="1" applyBorder="1" applyAlignment="1">
      <alignment horizontal="left" wrapText="1" indent="4"/>
    </xf>
    <xf numFmtId="0" fontId="19" fillId="0" borderId="85" xfId="0" applyFont="1" applyBorder="1" applyAlignment="1">
      <alignment horizontal="left" wrapText="1" indent="4"/>
    </xf>
    <xf numFmtId="0" fontId="36" fillId="18" borderId="14" xfId="6" applyFont="1" applyFill="1" applyBorder="1" applyAlignment="1">
      <alignment horizontal="center" vertical="center" wrapText="1"/>
    </xf>
    <xf numFmtId="0" fontId="2" fillId="0" borderId="91" xfId="0" applyFont="1" applyBorder="1" applyAlignment="1">
      <alignment horizontal="center" vertical="center" wrapText="1"/>
    </xf>
    <xf numFmtId="0" fontId="30" fillId="11" borderId="15" xfId="0" applyFont="1" applyFill="1" applyBorder="1" applyAlignment="1">
      <alignment horizontal="center" vertical="center"/>
    </xf>
    <xf numFmtId="0" fontId="30" fillId="11" borderId="8" xfId="0" applyFont="1" applyFill="1" applyBorder="1" applyAlignment="1">
      <alignment horizontal="center" vertical="center"/>
    </xf>
    <xf numFmtId="0" fontId="30" fillId="11" borderId="1" xfId="0" applyFont="1" applyFill="1" applyBorder="1" applyAlignment="1">
      <alignment horizontal="center" vertical="center"/>
    </xf>
    <xf numFmtId="0" fontId="30" fillId="11" borderId="2" xfId="0" applyFont="1" applyFill="1" applyBorder="1" applyAlignment="1">
      <alignment horizontal="center" vertical="center"/>
    </xf>
    <xf numFmtId="0" fontId="30" fillId="11" borderId="3" xfId="0" applyFont="1" applyFill="1" applyBorder="1" applyAlignment="1">
      <alignment horizontal="center" vertical="center"/>
    </xf>
    <xf numFmtId="0" fontId="30" fillId="11" borderId="10" xfId="0" applyFont="1" applyFill="1" applyBorder="1" applyAlignment="1">
      <alignment horizontal="center" vertical="center"/>
    </xf>
    <xf numFmtId="0" fontId="31" fillId="12" borderId="6" xfId="0" applyFont="1" applyFill="1" applyBorder="1" applyAlignment="1">
      <alignment horizontal="center" vertical="center" wrapText="1"/>
    </xf>
    <xf numFmtId="0" fontId="31" fillId="12" borderId="4" xfId="0" applyFont="1" applyFill="1" applyBorder="1">
      <alignment vertical="center"/>
    </xf>
    <xf numFmtId="0" fontId="31" fillId="29" borderId="6" xfId="0" applyFont="1" applyFill="1" applyBorder="1" applyAlignment="1">
      <alignment horizontal="center" vertical="center" wrapText="1"/>
    </xf>
    <xf numFmtId="0" fontId="31" fillId="29" borderId="4" xfId="0" applyFont="1" applyFill="1" applyBorder="1" applyAlignment="1"/>
    <xf numFmtId="0" fontId="31" fillId="16" borderId="6" xfId="0" applyFont="1" applyFill="1" applyBorder="1" applyAlignment="1">
      <alignment horizontal="center" vertical="center" wrapText="1"/>
    </xf>
    <xf numFmtId="0" fontId="31" fillId="16" borderId="4" xfId="0" applyFont="1" applyFill="1" applyBorder="1" applyAlignment="1"/>
    <xf numFmtId="0" fontId="31" fillId="15" borderId="92" xfId="0" applyFont="1" applyFill="1" applyBorder="1" applyAlignment="1" applyProtection="1">
      <alignment vertical="center" wrapText="1"/>
      <protection locked="0"/>
    </xf>
    <xf numFmtId="0" fontId="31" fillId="15" borderId="93" xfId="0" applyFont="1" applyFill="1" applyBorder="1" applyAlignment="1" applyProtection="1">
      <alignment vertical="center" wrapText="1"/>
      <protection locked="0"/>
    </xf>
    <xf numFmtId="0" fontId="31" fillId="15" borderId="94" xfId="0" applyFont="1" applyFill="1" applyBorder="1" applyAlignment="1" applyProtection="1">
      <alignment vertical="center" wrapText="1"/>
      <protection locked="0"/>
    </xf>
    <xf numFmtId="190" fontId="26" fillId="13" borderId="34" xfId="8" applyNumberFormat="1" applyFont="1" applyFill="1" applyBorder="1" applyAlignment="1">
      <alignment horizontal="left" vertical="center" wrapText="1"/>
    </xf>
    <xf numFmtId="0" fontId="2" fillId="13" borderId="0" xfId="0" applyFont="1" applyFill="1" applyAlignment="1">
      <alignment vertical="center" wrapText="1"/>
    </xf>
    <xf numFmtId="0" fontId="2" fillId="13" borderId="26" xfId="0" applyFont="1" applyFill="1" applyBorder="1" applyAlignment="1">
      <alignment vertical="center" wrapText="1"/>
    </xf>
    <xf numFmtId="0" fontId="2" fillId="13" borderId="74" xfId="0" applyFont="1" applyFill="1" applyBorder="1" applyAlignment="1">
      <alignment vertical="center" wrapText="1"/>
    </xf>
    <xf numFmtId="0" fontId="2" fillId="13" borderId="75" xfId="0" applyFont="1" applyFill="1" applyBorder="1" applyAlignment="1">
      <alignment vertical="center" wrapText="1"/>
    </xf>
    <xf numFmtId="0" fontId="2" fillId="13" borderId="76" xfId="0" applyFont="1" applyFill="1" applyBorder="1" applyAlignment="1">
      <alignment vertical="center" wrapText="1"/>
    </xf>
    <xf numFmtId="0" fontId="25" fillId="11" borderId="77" xfId="8" applyFont="1" applyFill="1" applyBorder="1" applyAlignment="1">
      <alignment vertical="center"/>
    </xf>
    <xf numFmtId="0" fontId="25" fillId="11" borderId="78" xfId="8" applyFont="1" applyFill="1" applyBorder="1" applyAlignment="1">
      <alignment vertical="center"/>
    </xf>
    <xf numFmtId="0" fontId="2" fillId="11" borderId="79" xfId="0" applyFont="1" applyFill="1" applyBorder="1">
      <alignment vertical="center"/>
    </xf>
    <xf numFmtId="0" fontId="25" fillId="11" borderId="81" xfId="8" applyFont="1" applyFill="1" applyBorder="1" applyAlignment="1">
      <alignment vertical="center"/>
    </xf>
    <xf numFmtId="0" fontId="25" fillId="11" borderId="82" xfId="8" applyFont="1" applyFill="1" applyBorder="1" applyAlignment="1">
      <alignment vertical="center"/>
    </xf>
    <xf numFmtId="0" fontId="2" fillId="11" borderId="83" xfId="0" applyFont="1" applyFill="1" applyBorder="1">
      <alignment vertical="center"/>
    </xf>
    <xf numFmtId="0" fontId="25" fillId="16" borderId="61" xfId="5" applyFont="1" applyFill="1" applyBorder="1" applyAlignment="1">
      <alignment vertical="center" wrapText="1"/>
    </xf>
    <xf numFmtId="189" fontId="25" fillId="13" borderId="13" xfId="1" applyNumberFormat="1" applyFont="1" applyFill="1" applyBorder="1" applyAlignment="1">
      <alignment vertical="center"/>
    </xf>
    <xf numFmtId="199" fontId="25" fillId="13" borderId="61" xfId="5" applyNumberFormat="1" applyFont="1" applyFill="1" applyBorder="1" applyAlignment="1">
      <alignment vertical="center"/>
    </xf>
    <xf numFmtId="38" fontId="25" fillId="13" borderId="7" xfId="1" applyFont="1" applyFill="1" applyBorder="1" applyAlignment="1">
      <alignment vertical="center"/>
    </xf>
    <xf numFmtId="200" fontId="25" fillId="12" borderId="60" xfId="0" applyNumberFormat="1" applyFont="1" applyFill="1" applyBorder="1" applyAlignment="1">
      <alignment vertical="center" wrapText="1"/>
    </xf>
    <xf numFmtId="200" fontId="25" fillId="12" borderId="61" xfId="0" applyNumberFormat="1" applyFont="1" applyFill="1" applyBorder="1" applyAlignment="1">
      <alignment vertical="center" wrapText="1"/>
    </xf>
    <xf numFmtId="0" fontId="25" fillId="12" borderId="61" xfId="0" applyFont="1" applyFill="1" applyBorder="1" applyAlignment="1">
      <alignment horizontal="left" vertical="center" wrapText="1"/>
    </xf>
    <xf numFmtId="0" fontId="25" fillId="12" borderId="61" xfId="0" applyFont="1" applyFill="1" applyBorder="1" applyAlignment="1">
      <alignment vertical="center" wrapText="1"/>
    </xf>
    <xf numFmtId="0" fontId="25" fillId="12" borderId="62" xfId="0" applyFont="1" applyFill="1" applyBorder="1" applyAlignment="1">
      <alignment vertical="center" wrapText="1"/>
    </xf>
    <xf numFmtId="200" fontId="25" fillId="15" borderId="60" xfId="5" applyNumberFormat="1" applyFont="1" applyFill="1" applyBorder="1" applyAlignment="1">
      <alignment vertical="center" wrapText="1"/>
    </xf>
    <xf numFmtId="200" fontId="0" fillId="15" borderId="61" xfId="0" applyNumberFormat="1" applyFill="1" applyBorder="1" applyAlignment="1">
      <alignment vertical="center" wrapText="1"/>
    </xf>
    <xf numFmtId="0" fontId="25" fillId="15" borderId="61" xfId="5" applyFont="1" applyFill="1" applyBorder="1" applyAlignment="1">
      <alignment vertical="center" wrapText="1"/>
    </xf>
    <xf numFmtId="0" fontId="25" fillId="15" borderId="62" xfId="5" applyFont="1" applyFill="1" applyBorder="1" applyAlignment="1">
      <alignment vertical="center" wrapText="1"/>
    </xf>
    <xf numFmtId="200" fontId="25" fillId="16" borderId="60" xfId="5" applyNumberFormat="1" applyFont="1" applyFill="1" applyBorder="1" applyAlignment="1">
      <alignment vertical="center" wrapText="1"/>
    </xf>
    <xf numFmtId="200" fontId="0" fillId="16" borderId="61" xfId="0" applyNumberFormat="1" applyFill="1" applyBorder="1" applyAlignment="1">
      <alignment vertical="center" wrapText="1"/>
    </xf>
    <xf numFmtId="0" fontId="36" fillId="18" borderId="56" xfId="6" applyFont="1" applyFill="1" applyBorder="1" applyAlignment="1">
      <alignment horizontal="center" vertical="center" wrapText="1"/>
    </xf>
    <xf numFmtId="0" fontId="2" fillId="18" borderId="56" xfId="0" applyFont="1" applyFill="1" applyBorder="1" applyAlignment="1">
      <alignment horizontal="center" vertical="center" wrapText="1"/>
    </xf>
    <xf numFmtId="0" fontId="0" fillId="18" borderId="56" xfId="0" applyFill="1" applyBorder="1" applyAlignment="1">
      <alignment vertical="center" wrapText="1"/>
    </xf>
    <xf numFmtId="0" fontId="2" fillId="15" borderId="56" xfId="4" applyFont="1" applyFill="1" applyBorder="1" applyAlignment="1">
      <alignment horizontal="left" vertical="center" wrapText="1"/>
    </xf>
    <xf numFmtId="0" fontId="2" fillId="15" borderId="56" xfId="0" applyFont="1" applyFill="1" applyBorder="1" applyAlignment="1">
      <alignment horizontal="left" vertical="center" wrapText="1"/>
    </xf>
    <xf numFmtId="0" fontId="0" fillId="15" borderId="56" xfId="0" applyFill="1" applyBorder="1" applyAlignment="1">
      <alignment vertical="center" wrapText="1"/>
    </xf>
    <xf numFmtId="0" fontId="25" fillId="12" borderId="57" xfId="5" applyFont="1" applyFill="1" applyBorder="1" applyAlignment="1">
      <alignment horizontal="left" vertical="center" wrapText="1"/>
    </xf>
    <xf numFmtId="0" fontId="0" fillId="12" borderId="58" xfId="0" applyFill="1" applyBorder="1" applyAlignment="1">
      <alignment horizontal="left" vertical="center" wrapText="1"/>
    </xf>
    <xf numFmtId="0" fontId="0" fillId="12" borderId="59" xfId="0" applyFill="1" applyBorder="1" applyAlignment="1">
      <alignment horizontal="left" vertical="center" wrapText="1"/>
    </xf>
    <xf numFmtId="0" fontId="25" fillId="15" borderId="57" xfId="0" applyFont="1" applyFill="1" applyBorder="1" applyAlignment="1">
      <alignment horizontal="left" vertical="center" wrapText="1"/>
    </xf>
    <xf numFmtId="0" fontId="25" fillId="15" borderId="58" xfId="0" applyFont="1" applyFill="1" applyBorder="1" applyAlignment="1">
      <alignment horizontal="left" vertical="center" wrapText="1"/>
    </xf>
    <xf numFmtId="0" fontId="2" fillId="15" borderId="58" xfId="0" applyFont="1" applyFill="1" applyBorder="1" applyAlignment="1">
      <alignment horizontal="left" vertical="center" wrapText="1"/>
    </xf>
    <xf numFmtId="0" fontId="2" fillId="15" borderId="59" xfId="0" applyFont="1" applyFill="1" applyBorder="1" applyAlignment="1">
      <alignment horizontal="left" vertical="center" wrapText="1"/>
    </xf>
    <xf numFmtId="0" fontId="25" fillId="16" borderId="57" xfId="5" applyFont="1" applyFill="1" applyBorder="1" applyAlignment="1">
      <alignment horizontal="left" vertical="center" wrapText="1"/>
    </xf>
    <xf numFmtId="0" fontId="0" fillId="16" borderId="58" xfId="0" applyFill="1" applyBorder="1" applyAlignment="1">
      <alignment horizontal="left" vertical="center" wrapText="1"/>
    </xf>
    <xf numFmtId="0" fontId="0" fillId="16" borderId="59" xfId="0" applyFill="1" applyBorder="1" applyAlignment="1">
      <alignment horizontal="left" vertical="center" wrapText="1"/>
    </xf>
    <xf numFmtId="199" fontId="25" fillId="13" borderId="64" xfId="5" applyNumberFormat="1" applyFont="1" applyFill="1" applyBorder="1" applyAlignment="1">
      <alignment vertical="center"/>
    </xf>
    <xf numFmtId="0" fontId="25" fillId="5" borderId="0" xfId="5" applyFont="1" applyFill="1" applyAlignment="1">
      <alignment vertical="center" wrapText="1"/>
    </xf>
    <xf numFmtId="199" fontId="25" fillId="5" borderId="60" xfId="5" applyNumberFormat="1" applyFont="1" applyFill="1" applyBorder="1" applyAlignment="1">
      <alignment vertical="center"/>
    </xf>
    <xf numFmtId="199" fontId="25" fillId="5" borderId="61" xfId="0" applyNumberFormat="1" applyFont="1" applyFill="1" applyBorder="1">
      <alignment vertical="center"/>
    </xf>
    <xf numFmtId="38" fontId="25" fillId="5" borderId="63" xfId="5" applyNumberFormat="1" applyFont="1" applyFill="1" applyBorder="1" applyAlignment="1">
      <alignment vertical="center"/>
    </xf>
    <xf numFmtId="38" fontId="25" fillId="5" borderId="0" xfId="5" applyNumberFormat="1" applyFont="1" applyFill="1" applyAlignment="1">
      <alignment vertical="center"/>
    </xf>
    <xf numFmtId="38" fontId="25" fillId="5" borderId="0" xfId="0" applyNumberFormat="1" applyFont="1" applyFill="1">
      <alignment vertical="center"/>
    </xf>
    <xf numFmtId="189" fontId="25" fillId="15" borderId="13" xfId="1" applyNumberFormat="1" applyFont="1" applyFill="1" applyBorder="1" applyAlignment="1">
      <alignment vertical="center"/>
    </xf>
    <xf numFmtId="199" fontId="25" fillId="4" borderId="66" xfId="5" applyNumberFormat="1" applyFont="1" applyFill="1" applyBorder="1" applyAlignment="1">
      <alignment vertical="center"/>
    </xf>
    <xf numFmtId="199" fontId="25" fillId="4" borderId="66" xfId="0" applyNumberFormat="1" applyFont="1" applyFill="1" applyBorder="1">
      <alignment vertical="center"/>
    </xf>
    <xf numFmtId="189" fontId="25" fillId="12" borderId="13" xfId="1" applyNumberFormat="1" applyFont="1" applyFill="1" applyBorder="1" applyAlignment="1">
      <alignment vertical="center"/>
    </xf>
    <xf numFmtId="199" fontId="25" fillId="12" borderId="61" xfId="5" applyNumberFormat="1" applyFont="1" applyFill="1" applyBorder="1" applyAlignment="1">
      <alignment vertical="center"/>
    </xf>
    <xf numFmtId="199" fontId="25" fillId="12" borderId="61" xfId="0" applyNumberFormat="1" applyFont="1" applyFill="1" applyBorder="1">
      <alignment vertical="center"/>
    </xf>
    <xf numFmtId="38" fontId="25" fillId="12" borderId="7" xfId="1" applyFont="1" applyFill="1" applyBorder="1" applyAlignment="1">
      <alignment vertical="center"/>
    </xf>
    <xf numFmtId="199" fontId="25" fillId="15" borderId="61" xfId="5" applyNumberFormat="1" applyFont="1" applyFill="1" applyBorder="1" applyAlignment="1">
      <alignment vertical="center"/>
    </xf>
    <xf numFmtId="38" fontId="25" fillId="15" borderId="7" xfId="1" applyFont="1" applyFill="1" applyBorder="1" applyAlignment="1">
      <alignment vertical="center"/>
    </xf>
    <xf numFmtId="199" fontId="25" fillId="15" borderId="64" xfId="5" applyNumberFormat="1" applyFont="1" applyFill="1" applyBorder="1" applyAlignment="1">
      <alignment vertical="center"/>
    </xf>
    <xf numFmtId="199" fontId="25" fillId="4" borderId="61" xfId="5" applyNumberFormat="1" applyFont="1" applyFill="1" applyBorder="1" applyAlignment="1">
      <alignment vertical="center"/>
    </xf>
    <xf numFmtId="199" fontId="25" fillId="4" borderId="61" xfId="0" applyNumberFormat="1" applyFont="1" applyFill="1" applyBorder="1">
      <alignment vertical="center"/>
    </xf>
    <xf numFmtId="199" fontId="25" fillId="12" borderId="64" xfId="5" applyNumberFormat="1" applyFont="1" applyFill="1" applyBorder="1" applyAlignment="1">
      <alignment vertical="center"/>
    </xf>
    <xf numFmtId="199" fontId="25" fillId="5" borderId="61" xfId="5" applyNumberFormat="1" applyFont="1" applyFill="1" applyBorder="1" applyAlignment="1">
      <alignment vertical="center"/>
    </xf>
    <xf numFmtId="0" fontId="26" fillId="7" borderId="14" xfId="11" applyFont="1" applyFill="1" applyBorder="1" applyAlignment="1">
      <alignment horizontal="center" vertical="center"/>
    </xf>
    <xf numFmtId="0" fontId="26" fillId="7" borderId="11" xfId="11" applyFont="1" applyFill="1" applyBorder="1" applyAlignment="1">
      <alignment horizontal="center" vertical="center"/>
    </xf>
    <xf numFmtId="0" fontId="26" fillId="11" borderId="15" xfId="0" applyFont="1" applyFill="1" applyBorder="1" applyAlignment="1">
      <alignment horizontal="center" vertical="center"/>
    </xf>
    <xf numFmtId="0" fontId="16" fillId="0" borderId="7" xfId="0" applyFont="1" applyBorder="1" applyAlignment="1"/>
    <xf numFmtId="0" fontId="16" fillId="0" borderId="8" xfId="0" applyFont="1" applyBorder="1" applyAlignment="1"/>
    <xf numFmtId="0" fontId="16" fillId="0" borderId="1" xfId="0" applyFont="1" applyBorder="1" applyAlignment="1"/>
    <xf numFmtId="0" fontId="16" fillId="0" borderId="0" xfId="0" applyFont="1" applyAlignment="1"/>
    <xf numFmtId="0" fontId="16" fillId="0" borderId="2" xfId="0" applyFont="1" applyBorder="1" applyAlignment="1"/>
    <xf numFmtId="0" fontId="16" fillId="0" borderId="3" xfId="0" applyFont="1" applyBorder="1" applyAlignment="1"/>
    <xf numFmtId="0" fontId="16" fillId="0" borderId="9" xfId="0" applyFont="1" applyBorder="1" applyAlignment="1"/>
    <xf numFmtId="0" fontId="16" fillId="0" borderId="10" xfId="0" applyFont="1" applyBorder="1" applyAlignment="1"/>
    <xf numFmtId="0" fontId="54" fillId="11" borderId="15" xfId="0" applyFont="1" applyFill="1" applyBorder="1" applyAlignment="1">
      <alignment horizontal="center" vertical="center" wrapText="1"/>
    </xf>
    <xf numFmtId="0" fontId="54" fillId="11" borderId="8" xfId="0" applyFont="1" applyFill="1" applyBorder="1" applyAlignment="1">
      <alignment horizontal="center" vertical="center"/>
    </xf>
    <xf numFmtId="0" fontId="54" fillId="11" borderId="1" xfId="0" applyFont="1" applyFill="1" applyBorder="1" applyAlignment="1">
      <alignment horizontal="center" vertical="center"/>
    </xf>
    <xf numFmtId="0" fontId="54" fillId="11" borderId="2" xfId="0" applyFont="1" applyFill="1" applyBorder="1" applyAlignment="1">
      <alignment horizontal="center" vertical="center"/>
    </xf>
    <xf numFmtId="0" fontId="54" fillId="11" borderId="3" xfId="0" applyFont="1" applyFill="1" applyBorder="1" applyAlignment="1">
      <alignment horizontal="center" vertical="center"/>
    </xf>
    <xf numFmtId="0" fontId="54" fillId="11" borderId="10" xfId="0" applyFont="1" applyFill="1" applyBorder="1" applyAlignment="1">
      <alignment horizontal="center" vertical="center"/>
    </xf>
    <xf numFmtId="0" fontId="8" fillId="0" borderId="160" xfId="11" applyFont="1" applyBorder="1" applyAlignment="1" applyProtection="1">
      <alignment horizontal="center" vertical="center"/>
      <protection locked="0"/>
    </xf>
    <xf numFmtId="0" fontId="8" fillId="0" borderId="161" xfId="11" applyFont="1" applyBorder="1" applyAlignment="1" applyProtection="1">
      <alignment horizontal="center" vertical="center"/>
      <protection locked="0"/>
    </xf>
    <xf numFmtId="0" fontId="53" fillId="5" borderId="9" xfId="11" applyFont="1" applyFill="1" applyBorder="1"/>
    <xf numFmtId="0" fontId="26" fillId="11" borderId="15" xfId="11" applyFont="1" applyFill="1" applyBorder="1" applyAlignment="1">
      <alignment horizontal="center" vertical="center"/>
    </xf>
    <xf numFmtId="0" fontId="26" fillId="11" borderId="8" xfId="11" applyFont="1" applyFill="1" applyBorder="1" applyAlignment="1">
      <alignment horizontal="center" vertical="center"/>
    </xf>
    <xf numFmtId="0" fontId="26" fillId="11" borderId="3" xfId="11" applyFont="1" applyFill="1" applyBorder="1" applyAlignment="1">
      <alignment horizontal="center" vertical="center"/>
    </xf>
    <xf numFmtId="0" fontId="26" fillId="11" borderId="9" xfId="11" applyFont="1" applyFill="1" applyBorder="1" applyAlignment="1">
      <alignment horizontal="center" vertical="center"/>
    </xf>
    <xf numFmtId="0" fontId="55" fillId="12" borderId="14" xfId="11" applyFont="1" applyFill="1" applyBorder="1" applyAlignment="1">
      <alignment horizontal="center" vertical="center"/>
    </xf>
    <xf numFmtId="0" fontId="55" fillId="12" borderId="11" xfId="11" applyFont="1" applyFill="1" applyBorder="1" applyAlignment="1">
      <alignment horizontal="center" vertical="center"/>
    </xf>
    <xf numFmtId="0" fontId="55" fillId="15" borderId="14" xfId="11" applyFont="1" applyFill="1" applyBorder="1" applyAlignment="1">
      <alignment horizontal="center" vertical="center"/>
    </xf>
    <xf numFmtId="0" fontId="8" fillId="15" borderId="11" xfId="11" applyFont="1" applyFill="1" applyBorder="1" applyAlignment="1">
      <alignment horizontal="center" vertical="center"/>
    </xf>
    <xf numFmtId="0" fontId="55" fillId="13" borderId="14" xfId="11" applyFont="1" applyFill="1" applyBorder="1" applyAlignment="1">
      <alignment horizontal="center" vertical="center"/>
    </xf>
    <xf numFmtId="0" fontId="8" fillId="13" borderId="11" xfId="11" applyFont="1" applyFill="1" applyBorder="1" applyAlignment="1">
      <alignment horizontal="center" vertical="center"/>
    </xf>
    <xf numFmtId="0" fontId="19" fillId="7" borderId="6" xfId="11" applyFont="1" applyFill="1" applyBorder="1" applyAlignment="1">
      <alignment horizontal="center" vertical="center"/>
    </xf>
    <xf numFmtId="0" fontId="19" fillId="7" borderId="5" xfId="11" applyFont="1" applyFill="1" applyBorder="1" applyAlignment="1">
      <alignment horizontal="center" vertical="center"/>
    </xf>
    <xf numFmtId="0" fontId="55" fillId="12" borderId="13" xfId="11" applyFont="1" applyFill="1" applyBorder="1" applyAlignment="1">
      <alignment horizontal="center" vertical="center"/>
    </xf>
    <xf numFmtId="0" fontId="54" fillId="3" borderId="14" xfId="0" applyFont="1" applyFill="1" applyBorder="1" applyAlignment="1">
      <alignment horizontal="center" vertical="center"/>
    </xf>
    <xf numFmtId="0" fontId="54" fillId="3" borderId="13" xfId="0" applyFont="1" applyFill="1" applyBorder="1" applyAlignment="1">
      <alignment horizontal="center" vertical="center"/>
    </xf>
    <xf numFmtId="0" fontId="54" fillId="3" borderId="11" xfId="0" applyFont="1" applyFill="1" applyBorder="1" applyAlignment="1">
      <alignment horizontal="center" vertical="center"/>
    </xf>
    <xf numFmtId="0" fontId="53" fillId="5" borderId="0" xfId="11" applyFont="1" applyFill="1"/>
    <xf numFmtId="0" fontId="2" fillId="12" borderId="15" xfId="11" applyFont="1" applyFill="1" applyBorder="1" applyAlignment="1">
      <alignment horizontal="center" vertical="center" wrapText="1"/>
    </xf>
    <xf numFmtId="0" fontId="16" fillId="0" borderId="8" xfId="11" applyBorder="1" applyAlignment="1">
      <alignment wrapText="1"/>
    </xf>
    <xf numFmtId="0" fontId="2" fillId="12" borderId="1" xfId="11" applyFont="1" applyFill="1" applyBorder="1" applyAlignment="1">
      <alignment vertical="center" wrapText="1"/>
    </xf>
    <xf numFmtId="0" fontId="16" fillId="0" borderId="2" xfId="11" applyBorder="1" applyAlignment="1">
      <alignment wrapText="1"/>
    </xf>
    <xf numFmtId="0" fontId="16" fillId="0" borderId="3" xfId="11" applyBorder="1" applyAlignment="1">
      <alignment wrapText="1"/>
    </xf>
    <xf numFmtId="0" fontId="16" fillId="0" borderId="10" xfId="11" applyBorder="1" applyAlignment="1">
      <alignment wrapText="1"/>
    </xf>
    <xf numFmtId="0" fontId="2" fillId="29" borderId="15" xfId="11" applyFont="1" applyFill="1" applyBorder="1" applyAlignment="1">
      <alignment horizontal="center" vertical="center" wrapText="1"/>
    </xf>
    <xf numFmtId="0" fontId="2" fillId="29" borderId="8" xfId="11" applyFont="1" applyFill="1" applyBorder="1" applyAlignment="1">
      <alignment horizontal="center" vertical="center" wrapText="1"/>
    </xf>
    <xf numFmtId="0" fontId="2" fillId="29" borderId="1" xfId="11" applyFont="1" applyFill="1" applyBorder="1" applyAlignment="1">
      <alignment horizontal="center" vertical="center" wrapText="1"/>
    </xf>
    <xf numFmtId="0" fontId="2" fillId="29" borderId="2" xfId="11" applyFont="1" applyFill="1" applyBorder="1" applyAlignment="1">
      <alignment horizontal="center" vertical="center" wrapText="1"/>
    </xf>
    <xf numFmtId="0" fontId="2" fillId="29" borderId="3" xfId="11" applyFont="1" applyFill="1" applyBorder="1" applyAlignment="1">
      <alignment horizontal="center" vertical="center" wrapText="1"/>
    </xf>
    <xf numFmtId="0" fontId="2" fillId="29" borderId="10" xfId="11" applyFont="1" applyFill="1" applyBorder="1" applyAlignment="1">
      <alignment horizontal="center" vertical="center" wrapText="1"/>
    </xf>
    <xf numFmtId="0" fontId="26" fillId="11" borderId="15" xfId="11" applyFont="1" applyFill="1" applyBorder="1" applyAlignment="1">
      <alignment horizontal="center" vertical="center" wrapText="1"/>
    </xf>
    <xf numFmtId="0" fontId="26" fillId="11" borderId="8" xfId="11" applyFont="1" applyFill="1" applyBorder="1" applyAlignment="1">
      <alignment horizontal="center" vertical="center" wrapText="1"/>
    </xf>
    <xf numFmtId="0" fontId="26" fillId="11" borderId="1" xfId="11" applyFont="1" applyFill="1" applyBorder="1" applyAlignment="1">
      <alignment horizontal="center" vertical="center" wrapText="1"/>
    </xf>
    <xf numFmtId="0" fontId="26" fillId="11" borderId="2" xfId="11" applyFont="1" applyFill="1" applyBorder="1" applyAlignment="1">
      <alignment horizontal="center" vertical="center" wrapText="1"/>
    </xf>
    <xf numFmtId="0" fontId="26" fillId="11" borderId="3" xfId="11" applyFont="1" applyFill="1" applyBorder="1" applyAlignment="1">
      <alignment horizontal="center" vertical="center" wrapText="1"/>
    </xf>
    <xf numFmtId="0" fontId="26" fillId="11" borderId="10" xfId="11" applyFont="1" applyFill="1" applyBorder="1" applyAlignment="1">
      <alignment horizontal="center" vertical="center" wrapText="1"/>
    </xf>
    <xf numFmtId="0" fontId="54" fillId="11" borderId="6" xfId="11" applyFont="1" applyFill="1" applyBorder="1" applyAlignment="1">
      <alignment horizontal="center" vertical="center" wrapText="1"/>
    </xf>
    <xf numFmtId="0" fontId="54" fillId="11" borderId="4" xfId="11" applyFont="1" applyFill="1" applyBorder="1" applyAlignment="1">
      <alignment horizontal="center" vertical="center" wrapText="1"/>
    </xf>
    <xf numFmtId="0" fontId="66" fillId="7" borderId="6" xfId="11" applyFont="1" applyFill="1" applyBorder="1" applyAlignment="1">
      <alignment horizontal="center" vertical="center" wrapText="1"/>
    </xf>
    <xf numFmtId="0" fontId="66" fillId="7" borderId="4" xfId="11" applyFont="1" applyFill="1" applyBorder="1" applyAlignment="1">
      <alignment horizontal="center" vertical="center"/>
    </xf>
    <xf numFmtId="0" fontId="25" fillId="0" borderId="6"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5" xfId="0" applyFont="1" applyBorder="1" applyAlignment="1">
      <alignment horizontal="center" vertical="center" wrapText="1"/>
    </xf>
    <xf numFmtId="180" fontId="8" fillId="12" borderId="44" xfId="3" applyNumberFormat="1" applyFont="1" applyFill="1" applyBorder="1" applyAlignment="1">
      <alignment horizontal="center"/>
    </xf>
    <xf numFmtId="180" fontId="8" fillId="12" borderId="45" xfId="3" applyNumberFormat="1" applyFont="1" applyFill="1" applyBorder="1" applyAlignment="1">
      <alignment horizontal="center"/>
    </xf>
    <xf numFmtId="0" fontId="8" fillId="11" borderId="37" xfId="3" applyFont="1" applyFill="1" applyBorder="1" applyAlignment="1">
      <alignment horizontal="center" vertical="center"/>
    </xf>
    <xf numFmtId="0" fontId="8" fillId="11" borderId="38" xfId="3" applyFont="1" applyFill="1" applyBorder="1" applyAlignment="1">
      <alignment horizontal="center" vertical="center"/>
    </xf>
    <xf numFmtId="0" fontId="8" fillId="11" borderId="16" xfId="3" applyFont="1" applyFill="1" applyBorder="1"/>
    <xf numFmtId="0" fontId="8" fillId="11" borderId="17" xfId="3" applyFont="1" applyFill="1" applyBorder="1"/>
    <xf numFmtId="0" fontId="8" fillId="11" borderId="23" xfId="3" applyFont="1" applyFill="1" applyBorder="1"/>
    <xf numFmtId="0" fontId="8" fillId="11" borderId="24" xfId="3" applyFont="1" applyFill="1" applyBorder="1"/>
    <xf numFmtId="0" fontId="8" fillId="11" borderId="29" xfId="3" applyFont="1" applyFill="1" applyBorder="1"/>
    <xf numFmtId="0" fontId="8" fillId="11" borderId="30" xfId="3" applyFont="1" applyFill="1" applyBorder="1"/>
    <xf numFmtId="0" fontId="12" fillId="6" borderId="6" xfId="0" applyFont="1" applyFill="1" applyBorder="1" applyAlignment="1">
      <alignment horizontal="center" vertical="center"/>
    </xf>
    <xf numFmtId="0" fontId="12" fillId="6" borderId="4" xfId="0" applyFont="1" applyFill="1" applyBorder="1" applyAlignment="1">
      <alignment horizontal="center" vertical="center"/>
    </xf>
    <xf numFmtId="0" fontId="12" fillId="6" borderId="5" xfId="0" applyFont="1" applyFill="1" applyBorder="1" applyAlignment="1">
      <alignment horizontal="center" vertical="center"/>
    </xf>
  </cellXfs>
  <cellStyles count="14">
    <cellStyle name="ハイパーリンク" xfId="10" builtinId="8"/>
    <cellStyle name="桁区切り" xfId="1" builtinId="6"/>
    <cellStyle name="桁区切り 2" xfId="12" xr:uid="{00000000-0005-0000-0000-000002000000}"/>
    <cellStyle name="標準" xfId="0" builtinId="0"/>
    <cellStyle name="標準 2" xfId="2" xr:uid="{00000000-0005-0000-0000-000004000000}"/>
    <cellStyle name="標準 3" xfId="11" xr:uid="{00000000-0005-0000-0000-000005000000}"/>
    <cellStyle name="標準 3 2" xfId="13" xr:uid="{00000000-0005-0000-0000-000006000000}"/>
    <cellStyle name="標準_３２部門分析" xfId="3" xr:uid="{00000000-0005-0000-0000-000007000000}"/>
    <cellStyle name="標準_3-3_表・図" xfId="5" xr:uid="{00000000-0005-0000-0000-000008000000}"/>
    <cellStyle name="標準_34部門分析（新）" xfId="8" xr:uid="{00000000-0005-0000-0000-000009000000}"/>
    <cellStyle name="標準_H12大学立地分析54_暫定版" xfId="4" xr:uid="{00000000-0005-0000-0000-00000A000000}"/>
    <cellStyle name="標準_熊本県（需要増加）　３２部門" xfId="6" xr:uid="{00000000-0005-0000-0000-00000B000000}"/>
    <cellStyle name="標準_広島県　１３部門" xfId="9" xr:uid="{00000000-0005-0000-0000-00000C000000}"/>
    <cellStyle name="標準_分析ファイル案1" xfId="7" xr:uid="{00000000-0005-0000-0000-00000D000000}"/>
  </cellStyles>
  <dxfs count="0"/>
  <tableStyles count="0" defaultTableStyle="TableStyleMedium9" defaultPivotStyle="PivotStyleLight16"/>
  <colors>
    <mruColors>
      <color rgb="FFCCFFCC"/>
      <color rgb="FF00CC00"/>
      <color rgb="FFFFFFCC"/>
      <color rgb="FFFFCC99"/>
      <color rgb="FFCCFFFF"/>
      <color rgb="FFFFFF99"/>
      <color rgb="FFCCCCFF"/>
      <color rgb="FF00FF00"/>
      <color rgb="FF0000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経済波及効果の測定結果</a:t>
            </a:r>
          </a:p>
        </c:rich>
      </c:tx>
      <c:layout>
        <c:manualLayout>
          <c:xMode val="edge"/>
          <c:yMode val="edge"/>
          <c:x val="0.38339458754901229"/>
          <c:y val="2.4117407859228862E-2"/>
        </c:manualLayout>
      </c:layout>
      <c:overlay val="0"/>
      <c:spPr>
        <a:noFill/>
        <a:ln w="25400">
          <a:noFill/>
        </a:ln>
      </c:spPr>
    </c:title>
    <c:autoTitleDeleted val="0"/>
    <c:plotArea>
      <c:layout>
        <c:manualLayout>
          <c:layoutTarget val="inner"/>
          <c:xMode val="edge"/>
          <c:yMode val="edge"/>
          <c:x val="6.105010654704264E-2"/>
          <c:y val="0.16537502476108445"/>
          <c:w val="0.90720458328905362"/>
          <c:h val="0.7131797942821767"/>
        </c:manualLayout>
      </c:layout>
      <c:barChart>
        <c:barDir val="col"/>
        <c:grouping val="clustered"/>
        <c:varyColors val="0"/>
        <c:ser>
          <c:idx val="0"/>
          <c:order val="0"/>
          <c:tx>
            <c:strRef>
              <c:f>結果表!$B$33</c:f>
              <c:strCache>
                <c:ptCount val="1"/>
                <c:pt idx="0">
                  <c:v>生産誘発額</c:v>
                </c:pt>
              </c:strCache>
            </c:strRef>
          </c:tx>
          <c:spPr>
            <a:solidFill>
              <a:srgbClr val="FFFF99"/>
            </a:solidFill>
            <a:ln w="12700">
              <a:solidFill>
                <a:srgbClr val="000000"/>
              </a:solidFill>
              <a:prstDash val="solid"/>
            </a:ln>
          </c:spPr>
          <c:invertIfNegative val="0"/>
          <c:dLbls>
            <c:dLbl>
              <c:idx val="0"/>
              <c:layout>
                <c:manualLayout>
                  <c:x val="-2.0340376175237308E-3"/>
                  <c:y val="1.1576614682277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588-4AEB-80B9-D0963DAE9216}"/>
                </c:ext>
              </c:extLst>
            </c:dLbl>
            <c:dLbl>
              <c:idx val="1"/>
              <c:layout>
                <c:manualLayout>
                  <c:x val="3.7290258874349107E-17"/>
                  <c:y val="1.1577070472453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588-4AEB-80B9-D0963DAE9216}"/>
                </c:ext>
              </c:extLst>
            </c:dLbl>
            <c:dLbl>
              <c:idx val="2"/>
              <c:layout>
                <c:manualLayout>
                  <c:x val="0"/>
                  <c:y val="1.73656057086807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588-4AEB-80B9-D0963DAE9216}"/>
                </c:ext>
              </c:extLst>
            </c:dLbl>
            <c:spPr>
              <a:noFill/>
              <a:ln w="25400">
                <a:noFill/>
              </a:ln>
            </c:spPr>
            <c:txPr>
              <a:bodyPr/>
              <a:lstStyle/>
              <a:p>
                <a:pPr algn="ctr" rtl="1">
                  <a:defRPr sz="85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結果表!$C$31:$F$31</c:f>
              <c:strCache>
                <c:ptCount val="4"/>
                <c:pt idx="0">
                  <c:v>直接効果</c:v>
                </c:pt>
                <c:pt idx="1">
                  <c:v>一次波及効果</c:v>
                </c:pt>
                <c:pt idx="2">
                  <c:v>二次波及効果</c:v>
                </c:pt>
                <c:pt idx="3">
                  <c:v>合計（総合効果）</c:v>
                </c:pt>
              </c:strCache>
            </c:strRef>
          </c:cat>
          <c:val>
            <c:numRef>
              <c:f>結果表!$C$33:$F$33</c:f>
              <c:numCache>
                <c:formatCode>#,##0.0_);[Red]\(#,##0.0\)</c:formatCode>
                <c:ptCount val="4"/>
                <c:pt idx="0">
                  <c:v>0</c:v>
                </c:pt>
                <c:pt idx="1">
                  <c:v>0</c:v>
                </c:pt>
                <c:pt idx="2">
                  <c:v>0</c:v>
                </c:pt>
                <c:pt idx="3">
                  <c:v>0</c:v>
                </c:pt>
              </c:numCache>
            </c:numRef>
          </c:val>
          <c:extLst>
            <c:ext xmlns:c16="http://schemas.microsoft.com/office/drawing/2014/chart" uri="{C3380CC4-5D6E-409C-BE32-E72D297353CC}">
              <c16:uniqueId val="{00000003-E588-4AEB-80B9-D0963DAE9216}"/>
            </c:ext>
          </c:extLst>
        </c:ser>
        <c:ser>
          <c:idx val="1"/>
          <c:order val="1"/>
          <c:tx>
            <c:strRef>
              <c:f>結果表!$B$34</c:f>
              <c:strCache>
                <c:ptCount val="1"/>
                <c:pt idx="0">
                  <c:v>粗付加価値誘発額</c:v>
                </c:pt>
              </c:strCache>
            </c:strRef>
          </c:tx>
          <c:spPr>
            <a:solidFill>
              <a:srgbClr val="CCFFCC"/>
            </a:solidFill>
            <a:ln w="12700">
              <a:solidFill>
                <a:srgbClr val="000000"/>
              </a:solidFill>
              <a:prstDash val="solid"/>
            </a:ln>
          </c:spPr>
          <c:invertIfNegative val="0"/>
          <c:dLbls>
            <c:dLbl>
              <c:idx val="0"/>
              <c:layout>
                <c:manualLayout>
                  <c:x val="1.0671490272094973E-3"/>
                  <c:y val="2.769836900043391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588-4AEB-80B9-D0963DAE9216}"/>
                </c:ext>
              </c:extLst>
            </c:dLbl>
            <c:dLbl>
              <c:idx val="1"/>
              <c:layout>
                <c:manualLayout>
                  <c:x val="1.7776207493618809E-3"/>
                  <c:y val="3.62334958377241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588-4AEB-80B9-D0963DAE9216}"/>
                </c:ext>
              </c:extLst>
            </c:dLbl>
            <c:dLbl>
              <c:idx val="2"/>
              <c:layout>
                <c:manualLayout>
                  <c:x val="0"/>
                  <c:y val="1.73656057086807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588-4AEB-80B9-D0963DAE9216}"/>
                </c:ext>
              </c:extLst>
            </c:dLbl>
            <c:dLbl>
              <c:idx val="3"/>
              <c:layout>
                <c:manualLayout>
                  <c:x val="1.3374142759007987E-2"/>
                  <c:y val="2.488423809443102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588-4AEB-80B9-D0963DAE9216}"/>
                </c:ext>
              </c:extLst>
            </c:dLbl>
            <c:spPr>
              <a:noFill/>
              <a:ln w="25400">
                <a:noFill/>
              </a:ln>
            </c:spPr>
            <c:txPr>
              <a:bodyPr/>
              <a:lstStyle/>
              <a:p>
                <a:pPr algn="ctr" rtl="1">
                  <a:defRPr sz="85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結果表!$C$31:$F$31</c:f>
              <c:strCache>
                <c:ptCount val="4"/>
                <c:pt idx="0">
                  <c:v>直接効果</c:v>
                </c:pt>
                <c:pt idx="1">
                  <c:v>一次波及効果</c:v>
                </c:pt>
                <c:pt idx="2">
                  <c:v>二次波及効果</c:v>
                </c:pt>
                <c:pt idx="3">
                  <c:v>合計（総合効果）</c:v>
                </c:pt>
              </c:strCache>
            </c:strRef>
          </c:cat>
          <c:val>
            <c:numRef>
              <c:f>結果表!$C$34:$F$34</c:f>
              <c:numCache>
                <c:formatCode>#,##0.0_);[Red]\(#,##0.0\)</c:formatCode>
                <c:ptCount val="4"/>
                <c:pt idx="0">
                  <c:v>0</c:v>
                </c:pt>
                <c:pt idx="1">
                  <c:v>0</c:v>
                </c:pt>
                <c:pt idx="2">
                  <c:v>0</c:v>
                </c:pt>
                <c:pt idx="3">
                  <c:v>0</c:v>
                </c:pt>
              </c:numCache>
            </c:numRef>
          </c:val>
          <c:extLst>
            <c:ext xmlns:c16="http://schemas.microsoft.com/office/drawing/2014/chart" uri="{C3380CC4-5D6E-409C-BE32-E72D297353CC}">
              <c16:uniqueId val="{00000008-E588-4AEB-80B9-D0963DAE9216}"/>
            </c:ext>
          </c:extLst>
        </c:ser>
        <c:ser>
          <c:idx val="2"/>
          <c:order val="2"/>
          <c:tx>
            <c:strRef>
              <c:f>結果表!$B$35</c:f>
              <c:strCache>
                <c:ptCount val="1"/>
                <c:pt idx="0">
                  <c:v>雇用者所得誘発額</c:v>
                </c:pt>
              </c:strCache>
            </c:strRef>
          </c:tx>
          <c:spPr>
            <a:solidFill>
              <a:srgbClr val="FFCC99"/>
            </a:solidFill>
            <a:ln w="12700">
              <a:solidFill>
                <a:srgbClr val="000000"/>
              </a:solidFill>
              <a:prstDash val="solid"/>
            </a:ln>
          </c:spPr>
          <c:invertIfNegative val="0"/>
          <c:dLbls>
            <c:dLbl>
              <c:idx val="0"/>
              <c:layout>
                <c:manualLayout>
                  <c:x val="5.3301395205661219E-4"/>
                  <c:y val="3.532920812837968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588-4AEB-80B9-D0963DAE9216}"/>
                </c:ext>
              </c:extLst>
            </c:dLbl>
            <c:dLbl>
              <c:idx val="1"/>
              <c:layout>
                <c:manualLayout>
                  <c:x val="5.3900395259955615E-3"/>
                  <c:y val="2.987886920280475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588-4AEB-80B9-D0963DAE9216}"/>
                </c:ext>
              </c:extLst>
            </c:dLbl>
            <c:dLbl>
              <c:idx val="2"/>
              <c:layout>
                <c:manualLayout>
                  <c:x val="2.8481331458601968E-3"/>
                  <c:y val="2.91591765147730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588-4AEB-80B9-D0963DAE9216}"/>
                </c:ext>
              </c:extLst>
            </c:dLbl>
            <c:dLbl>
              <c:idx val="3"/>
              <c:layout>
                <c:manualLayout>
                  <c:x val="1.2839906207185921E-2"/>
                  <c:y val="2.58217511959759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E588-4AEB-80B9-D0963DAE9216}"/>
                </c:ext>
              </c:extLst>
            </c:dLbl>
            <c:spPr>
              <a:noFill/>
              <a:ln w="25400">
                <a:noFill/>
              </a:ln>
            </c:spPr>
            <c:txPr>
              <a:bodyPr/>
              <a:lstStyle/>
              <a:p>
                <a:pPr algn="ctr" rtl="1">
                  <a:defRPr sz="85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結果表!$C$31:$F$31</c:f>
              <c:strCache>
                <c:ptCount val="4"/>
                <c:pt idx="0">
                  <c:v>直接効果</c:v>
                </c:pt>
                <c:pt idx="1">
                  <c:v>一次波及効果</c:v>
                </c:pt>
                <c:pt idx="2">
                  <c:v>二次波及効果</c:v>
                </c:pt>
                <c:pt idx="3">
                  <c:v>合計（総合効果）</c:v>
                </c:pt>
              </c:strCache>
            </c:strRef>
          </c:cat>
          <c:val>
            <c:numRef>
              <c:f>結果表!$C$35:$F$35</c:f>
              <c:numCache>
                <c:formatCode>#,##0.0_);[Red]\(#,##0.0\)</c:formatCode>
                <c:ptCount val="4"/>
                <c:pt idx="0">
                  <c:v>0</c:v>
                </c:pt>
                <c:pt idx="1">
                  <c:v>0</c:v>
                </c:pt>
                <c:pt idx="2">
                  <c:v>0</c:v>
                </c:pt>
                <c:pt idx="3">
                  <c:v>0</c:v>
                </c:pt>
              </c:numCache>
            </c:numRef>
          </c:val>
          <c:extLst>
            <c:ext xmlns:c16="http://schemas.microsoft.com/office/drawing/2014/chart" uri="{C3380CC4-5D6E-409C-BE32-E72D297353CC}">
              <c16:uniqueId val="{0000000D-E588-4AEB-80B9-D0963DAE9216}"/>
            </c:ext>
          </c:extLst>
        </c:ser>
        <c:dLbls>
          <c:showLegendKey val="0"/>
          <c:showVal val="0"/>
          <c:showCatName val="0"/>
          <c:showSerName val="0"/>
          <c:showPercent val="0"/>
          <c:showBubbleSize val="0"/>
        </c:dLbls>
        <c:gapWidth val="100"/>
        <c:axId val="285733600"/>
        <c:axId val="285734776"/>
      </c:barChart>
      <c:catAx>
        <c:axId val="2857336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ＭＳ Ｐゴシック"/>
                <a:ea typeface="ＭＳ Ｐゴシック"/>
                <a:cs typeface="ＭＳ Ｐゴシック"/>
              </a:defRPr>
            </a:pPr>
            <a:endParaRPr lang="ja-JP"/>
          </a:p>
        </c:txPr>
        <c:crossAx val="285734776"/>
        <c:crosses val="autoZero"/>
        <c:auto val="1"/>
        <c:lblAlgn val="ctr"/>
        <c:lblOffset val="100"/>
        <c:tickLblSkip val="1"/>
        <c:tickMarkSkip val="1"/>
        <c:noMultiLvlLbl val="0"/>
      </c:catAx>
      <c:valAx>
        <c:axId val="285734776"/>
        <c:scaling>
          <c:orientation val="minMax"/>
        </c:scaling>
        <c:delete val="0"/>
        <c:axPos val="l"/>
        <c:numFmt formatCode="#,##0_);[Red]\(#,##0\)" sourceLinked="0"/>
        <c:majorTickMark val="in"/>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ＭＳ Ｐゴシック"/>
                <a:ea typeface="ＭＳ Ｐゴシック"/>
                <a:cs typeface="ＭＳ Ｐゴシック"/>
              </a:defRPr>
            </a:pPr>
            <a:endParaRPr lang="ja-JP"/>
          </a:p>
        </c:txPr>
        <c:crossAx val="285733600"/>
        <c:crosses val="autoZero"/>
        <c:crossBetween val="between"/>
      </c:valAx>
      <c:spPr>
        <a:solidFill>
          <a:srgbClr val="FFFFFF"/>
        </a:solidFill>
        <a:ln w="25400">
          <a:noFill/>
        </a:ln>
      </c:spPr>
    </c:plotArea>
    <c:legend>
      <c:legendPos val="r"/>
      <c:layout>
        <c:manualLayout>
          <c:xMode val="edge"/>
          <c:yMode val="edge"/>
          <c:x val="0.5404584181613924"/>
          <c:y val="0.21982804887032106"/>
          <c:w val="0.1281014011179637"/>
          <c:h val="0.1757339287812904"/>
        </c:manualLayout>
      </c:layout>
      <c:overlay val="0"/>
      <c:spPr>
        <a:solidFill>
          <a:srgbClr val="FFFFFF"/>
        </a:solidFill>
        <a:ln w="3175">
          <a:solidFill>
            <a:srgbClr val="000000"/>
          </a:solidFill>
          <a:prstDash val="solid"/>
        </a:ln>
      </c:spPr>
      <c:txPr>
        <a:bodyPr/>
        <a:lstStyle/>
        <a:p>
          <a:pPr>
            <a:defRPr sz="5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8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75" b="0" i="0" u="none" strike="noStrike" baseline="0">
                <a:solidFill>
                  <a:srgbClr val="000000"/>
                </a:solidFill>
                <a:latin typeface="ＭＳ Ｐゴシック"/>
                <a:ea typeface="ＭＳ Ｐゴシック"/>
                <a:cs typeface="ＭＳ Ｐゴシック"/>
              </a:defRPr>
            </a:pPr>
            <a:r>
              <a:rPr lang="ja-JP" altLang="en-US"/>
              <a:t>就業誘発者数</a:t>
            </a:r>
          </a:p>
        </c:rich>
      </c:tx>
      <c:layout>
        <c:manualLayout>
          <c:xMode val="edge"/>
          <c:yMode val="edge"/>
          <c:x val="0.42802825408245287"/>
          <c:y val="4.1566627941999057E-2"/>
        </c:manualLayout>
      </c:layout>
      <c:overlay val="0"/>
      <c:spPr>
        <a:noFill/>
        <a:ln w="25400">
          <a:noFill/>
        </a:ln>
      </c:spPr>
    </c:title>
    <c:autoTitleDeleted val="0"/>
    <c:plotArea>
      <c:layout>
        <c:manualLayout>
          <c:layoutTarget val="inner"/>
          <c:xMode val="edge"/>
          <c:yMode val="edge"/>
          <c:x val="9.1393924698932968E-2"/>
          <c:y val="0.26538820777012717"/>
          <c:w val="0.86367258840491645"/>
          <c:h val="0.61391007098631833"/>
        </c:manualLayout>
      </c:layout>
      <c:barChart>
        <c:barDir val="col"/>
        <c:grouping val="clustered"/>
        <c:varyColors val="0"/>
        <c:ser>
          <c:idx val="0"/>
          <c:order val="0"/>
          <c:spPr>
            <a:solidFill>
              <a:srgbClr val="00FFFF"/>
            </a:solidFill>
            <a:ln w="12700">
              <a:solidFill>
                <a:srgbClr val="000000"/>
              </a:solidFill>
              <a:prstDash val="solid"/>
            </a:ln>
          </c:spPr>
          <c:invertIfNegative val="0"/>
          <c:dLbls>
            <c:spPr>
              <a:noFill/>
              <a:ln w="25400">
                <a:noFill/>
              </a:ln>
            </c:spPr>
            <c:txPr>
              <a:bodyPr/>
              <a:lstStyle/>
              <a:p>
                <a:pPr algn="ctr" rtl="1">
                  <a:defRPr sz="875"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結果表!$C$31:$F$31</c:f>
              <c:strCache>
                <c:ptCount val="4"/>
                <c:pt idx="0">
                  <c:v>直接効果</c:v>
                </c:pt>
                <c:pt idx="1">
                  <c:v>一次波及効果</c:v>
                </c:pt>
                <c:pt idx="2">
                  <c:v>二次波及効果</c:v>
                </c:pt>
                <c:pt idx="3">
                  <c:v>合計（総合効果）</c:v>
                </c:pt>
              </c:strCache>
            </c:strRef>
          </c:cat>
          <c:val>
            <c:numRef>
              <c:f>結果表!$C$36:$F$36</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24DF-4ED3-9DE8-434D1681331A}"/>
            </c:ext>
          </c:extLst>
        </c:ser>
        <c:dLbls>
          <c:showLegendKey val="0"/>
          <c:showVal val="1"/>
          <c:showCatName val="0"/>
          <c:showSerName val="0"/>
          <c:showPercent val="0"/>
          <c:showBubbleSize val="0"/>
        </c:dLbls>
        <c:gapWidth val="100"/>
        <c:axId val="285735560"/>
        <c:axId val="285735168"/>
      </c:barChart>
      <c:catAx>
        <c:axId val="28573556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ＭＳ Ｐゴシック"/>
                <a:ea typeface="ＭＳ Ｐゴシック"/>
                <a:cs typeface="ＭＳ Ｐゴシック"/>
              </a:defRPr>
            </a:pPr>
            <a:endParaRPr lang="ja-JP"/>
          </a:p>
        </c:txPr>
        <c:crossAx val="285735168"/>
        <c:crosses val="autoZero"/>
        <c:auto val="1"/>
        <c:lblAlgn val="ctr"/>
        <c:lblOffset val="100"/>
        <c:tickLblSkip val="1"/>
        <c:tickMarkSkip val="1"/>
        <c:noMultiLvlLbl val="0"/>
      </c:catAx>
      <c:valAx>
        <c:axId val="285735168"/>
        <c:scaling>
          <c:orientation val="minMax"/>
        </c:scaling>
        <c:delete val="0"/>
        <c:axPos val="l"/>
        <c:numFmt formatCode="#,##0_);[Red]\(#,##0\)" sourceLinked="0"/>
        <c:majorTickMark val="in"/>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ＭＳ Ｐゴシック"/>
                <a:ea typeface="ＭＳ Ｐゴシック"/>
                <a:cs typeface="ＭＳ Ｐゴシック"/>
              </a:defRPr>
            </a:pPr>
            <a:endParaRPr lang="ja-JP"/>
          </a:p>
        </c:txPr>
        <c:crossAx val="285735560"/>
        <c:crosses val="autoZero"/>
        <c:crossBetween val="between"/>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8" Type="http://schemas.openxmlformats.org/officeDocument/2006/relationships/image" Target="../media/image13.png"/><Relationship Id="rId3" Type="http://schemas.openxmlformats.org/officeDocument/2006/relationships/image" Target="../media/image8.emf"/><Relationship Id="rId7" Type="http://schemas.openxmlformats.org/officeDocument/2006/relationships/image" Target="../media/image12.png"/><Relationship Id="rId2" Type="http://schemas.openxmlformats.org/officeDocument/2006/relationships/image" Target="../media/image7.emf"/><Relationship Id="rId1" Type="http://schemas.openxmlformats.org/officeDocument/2006/relationships/image" Target="../media/image6.emf"/><Relationship Id="rId6" Type="http://schemas.openxmlformats.org/officeDocument/2006/relationships/image" Target="../media/image11.png"/><Relationship Id="rId5" Type="http://schemas.openxmlformats.org/officeDocument/2006/relationships/image" Target="../media/image10.png"/><Relationship Id="rId10" Type="http://schemas.openxmlformats.org/officeDocument/2006/relationships/image" Target="../media/image15.png"/><Relationship Id="rId4" Type="http://schemas.openxmlformats.org/officeDocument/2006/relationships/image" Target="../media/image9.png"/><Relationship Id="rId9" Type="http://schemas.openxmlformats.org/officeDocument/2006/relationships/image" Target="../media/image1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6.emf"/></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7.emf"/></Relationships>
</file>

<file path=xl/drawings/_rels/drawing5.xml.rels><?xml version="1.0" encoding="UTF-8" standalone="yes"?>
<Relationships xmlns="http://schemas.openxmlformats.org/package/2006/relationships"><Relationship Id="rId1" Type="http://schemas.openxmlformats.org/officeDocument/2006/relationships/image" Target="../media/image18.emf"/></Relationships>
</file>

<file path=xl/drawings/_rels/drawing6.xml.rels><?xml version="1.0" encoding="UTF-8" standalone="yes"?>
<Relationships xmlns="http://schemas.openxmlformats.org/package/2006/relationships"><Relationship Id="rId1" Type="http://schemas.openxmlformats.org/officeDocument/2006/relationships/image" Target="../media/image19.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0.emf"/></Relationships>
</file>

<file path=xl/drawings/drawing1.xml><?xml version="1.0" encoding="utf-8"?>
<xdr:wsDr xmlns:xdr="http://schemas.openxmlformats.org/drawingml/2006/spreadsheetDrawing" xmlns:a="http://schemas.openxmlformats.org/drawingml/2006/main">
  <xdr:oneCellAnchor>
    <xdr:from>
      <xdr:col>0</xdr:col>
      <xdr:colOff>0</xdr:colOff>
      <xdr:row>7</xdr:row>
      <xdr:rowOff>57150</xdr:rowOff>
    </xdr:from>
    <xdr:ext cx="1333500" cy="438150"/>
    <xdr:pic>
      <xdr:nvPicPr>
        <xdr:cNvPr id="3" name="Picture 12" descr="図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257300"/>
          <a:ext cx="133350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16</xdr:row>
      <xdr:rowOff>0</xdr:rowOff>
    </xdr:from>
    <xdr:ext cx="1819275" cy="447675"/>
    <xdr:pic>
      <xdr:nvPicPr>
        <xdr:cNvPr id="4" name="Picture 14" descr="図6">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743200"/>
          <a:ext cx="18192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53</xdr:row>
      <xdr:rowOff>47625</xdr:rowOff>
    </xdr:from>
    <xdr:ext cx="1962150" cy="409575"/>
    <xdr:pic>
      <xdr:nvPicPr>
        <xdr:cNvPr id="5" name="Picture 15" descr="図７">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9820275"/>
          <a:ext cx="19621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85725</xdr:colOff>
      <xdr:row>0</xdr:row>
      <xdr:rowOff>0</xdr:rowOff>
    </xdr:from>
    <xdr:to>
      <xdr:col>11</xdr:col>
      <xdr:colOff>276225</xdr:colOff>
      <xdr:row>3</xdr:row>
      <xdr:rowOff>9525</xdr:rowOff>
    </xdr:to>
    <xdr:pic>
      <xdr:nvPicPr>
        <xdr:cNvPr id="6" name="Picture 17" descr="図２０">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47675" y="0"/>
          <a:ext cx="636270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33</xdr:row>
      <xdr:rowOff>28575</xdr:rowOff>
    </xdr:from>
    <xdr:to>
      <xdr:col>2</xdr:col>
      <xdr:colOff>476250</xdr:colOff>
      <xdr:row>35</xdr:row>
      <xdr:rowOff>123825</xdr:rowOff>
    </xdr:to>
    <xdr:pic>
      <xdr:nvPicPr>
        <xdr:cNvPr id="7" name="Picture 9" descr="図1６">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29175"/>
          <a:ext cx="14287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79</xdr:row>
      <xdr:rowOff>0</xdr:rowOff>
    </xdr:from>
    <xdr:to>
      <xdr:col>2</xdr:col>
      <xdr:colOff>419100</xdr:colOff>
      <xdr:row>81</xdr:row>
      <xdr:rowOff>76200</xdr:rowOff>
    </xdr:to>
    <xdr:pic>
      <xdr:nvPicPr>
        <xdr:cNvPr id="8" name="Picture 10" descr="図1７">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73025"/>
          <a:ext cx="1371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604838</xdr:colOff>
          <xdr:row>94</xdr:row>
          <xdr:rowOff>19050</xdr:rowOff>
        </xdr:from>
        <xdr:to>
          <xdr:col>7</xdr:col>
          <xdr:colOff>204788</xdr:colOff>
          <xdr:row>95</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FFFFCC" mc:Ignorable="a14" a14:legacySpreadsheetColorIndex="26"/>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2</xdr:col>
      <xdr:colOff>487262</xdr:colOff>
      <xdr:row>2</xdr:row>
      <xdr:rowOff>95250</xdr:rowOff>
    </xdr:to>
    <xdr:pic>
      <xdr:nvPicPr>
        <xdr:cNvPr id="16" name="Picture 2" descr="図９">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1392137"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9525</xdr:rowOff>
    </xdr:from>
    <xdr:to>
      <xdr:col>3</xdr:col>
      <xdr:colOff>38628</xdr:colOff>
      <xdr:row>6</xdr:row>
      <xdr:rowOff>161191</xdr:rowOff>
    </xdr:to>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4"/>
        <a:stretch>
          <a:fillRect/>
        </a:stretch>
      </xdr:blipFill>
      <xdr:spPr>
        <a:xfrm>
          <a:off x="0" y="866775"/>
          <a:ext cx="1629303" cy="323116"/>
        </a:xfrm>
        <a:prstGeom prst="rect">
          <a:avLst/>
        </a:prstGeom>
      </xdr:spPr>
    </xdr:pic>
    <xdr:clientData/>
  </xdr:twoCellAnchor>
  <xdr:twoCellAnchor editAs="oneCell">
    <xdr:from>
      <xdr:col>0</xdr:col>
      <xdr:colOff>0</xdr:colOff>
      <xdr:row>9</xdr:row>
      <xdr:rowOff>0</xdr:rowOff>
    </xdr:from>
    <xdr:to>
      <xdr:col>3</xdr:col>
      <xdr:colOff>38628</xdr:colOff>
      <xdr:row>10</xdr:row>
      <xdr:rowOff>151667</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5"/>
        <a:stretch>
          <a:fillRect/>
        </a:stretch>
      </xdr:blipFill>
      <xdr:spPr>
        <a:xfrm>
          <a:off x="0" y="1543050"/>
          <a:ext cx="1629303" cy="323117"/>
        </a:xfrm>
        <a:prstGeom prst="rect">
          <a:avLst/>
        </a:prstGeom>
      </xdr:spPr>
    </xdr:pic>
    <xdr:clientData/>
  </xdr:twoCellAnchor>
  <xdr:twoCellAnchor editAs="oneCell">
    <xdr:from>
      <xdr:col>0</xdr:col>
      <xdr:colOff>0</xdr:colOff>
      <xdr:row>17</xdr:row>
      <xdr:rowOff>0</xdr:rowOff>
    </xdr:from>
    <xdr:to>
      <xdr:col>3</xdr:col>
      <xdr:colOff>38628</xdr:colOff>
      <xdr:row>18</xdr:row>
      <xdr:rowOff>151666</xdr:rowOff>
    </xdr:to>
    <xdr:pic>
      <xdr:nvPicPr>
        <xdr:cNvPr id="25" name="図 24">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6"/>
        <a:stretch>
          <a:fillRect/>
        </a:stretch>
      </xdr:blipFill>
      <xdr:spPr>
        <a:xfrm>
          <a:off x="0" y="2914650"/>
          <a:ext cx="1629303" cy="323116"/>
        </a:xfrm>
        <a:prstGeom prst="rect">
          <a:avLst/>
        </a:prstGeom>
      </xdr:spPr>
    </xdr:pic>
    <xdr:clientData/>
  </xdr:twoCellAnchor>
  <xdr:twoCellAnchor editAs="oneCell">
    <xdr:from>
      <xdr:col>0</xdr:col>
      <xdr:colOff>0</xdr:colOff>
      <xdr:row>26</xdr:row>
      <xdr:rowOff>0</xdr:rowOff>
    </xdr:from>
    <xdr:to>
      <xdr:col>3</xdr:col>
      <xdr:colOff>38628</xdr:colOff>
      <xdr:row>27</xdr:row>
      <xdr:rowOff>151666</xdr:rowOff>
    </xdr:to>
    <xdr:pic>
      <xdr:nvPicPr>
        <xdr:cNvPr id="27" name="図 26">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7"/>
        <a:stretch>
          <a:fillRect/>
        </a:stretch>
      </xdr:blipFill>
      <xdr:spPr>
        <a:xfrm>
          <a:off x="0" y="4286250"/>
          <a:ext cx="1629303" cy="323116"/>
        </a:xfrm>
        <a:prstGeom prst="rect">
          <a:avLst/>
        </a:prstGeom>
      </xdr:spPr>
    </xdr:pic>
    <xdr:clientData/>
  </xdr:twoCellAnchor>
  <xdr:twoCellAnchor editAs="oneCell">
    <xdr:from>
      <xdr:col>0</xdr:col>
      <xdr:colOff>0</xdr:colOff>
      <xdr:row>13</xdr:row>
      <xdr:rowOff>9525</xdr:rowOff>
    </xdr:from>
    <xdr:to>
      <xdr:col>3</xdr:col>
      <xdr:colOff>38628</xdr:colOff>
      <xdr:row>14</xdr:row>
      <xdr:rowOff>161191</xdr:rowOff>
    </xdr:to>
    <xdr:pic>
      <xdr:nvPicPr>
        <xdr:cNvPr id="28" name="図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8"/>
        <a:stretch>
          <a:fillRect/>
        </a:stretch>
      </xdr:blipFill>
      <xdr:spPr>
        <a:xfrm>
          <a:off x="0" y="2238375"/>
          <a:ext cx="1629303" cy="323116"/>
        </a:xfrm>
        <a:prstGeom prst="rect">
          <a:avLst/>
        </a:prstGeom>
      </xdr:spPr>
    </xdr:pic>
    <xdr:clientData/>
  </xdr:twoCellAnchor>
  <xdr:twoCellAnchor>
    <xdr:from>
      <xdr:col>6</xdr:col>
      <xdr:colOff>14171</xdr:colOff>
      <xdr:row>65</xdr:row>
      <xdr:rowOff>85434</xdr:rowOff>
    </xdr:from>
    <xdr:to>
      <xdr:col>9</xdr:col>
      <xdr:colOff>6737</xdr:colOff>
      <xdr:row>65</xdr:row>
      <xdr:rowOff>85434</xdr:rowOff>
    </xdr:to>
    <xdr:sp macro="" textlink="">
      <xdr:nvSpPr>
        <xdr:cNvPr id="30" name="Line 16">
          <a:extLst>
            <a:ext uri="{FF2B5EF4-FFF2-40B4-BE49-F238E27FC236}">
              <a16:creationId xmlns:a16="http://schemas.microsoft.com/office/drawing/2014/main" id="{00000000-0008-0000-0100-00001E000000}"/>
            </a:ext>
          </a:extLst>
        </xdr:cNvPr>
        <xdr:cNvSpPr>
          <a:spLocks noChangeShapeType="1"/>
        </xdr:cNvSpPr>
      </xdr:nvSpPr>
      <xdr:spPr bwMode="auto">
        <a:xfrm flipV="1">
          <a:off x="3709871" y="10429584"/>
          <a:ext cx="2049966"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64</xdr:row>
      <xdr:rowOff>95250</xdr:rowOff>
    </xdr:from>
    <xdr:to>
      <xdr:col>8</xdr:col>
      <xdr:colOff>683012</xdr:colOff>
      <xdr:row>64</xdr:row>
      <xdr:rowOff>95250</xdr:rowOff>
    </xdr:to>
    <xdr:sp macro="" textlink="">
      <xdr:nvSpPr>
        <xdr:cNvPr id="31" name="Line 16">
          <a:extLst>
            <a:ext uri="{FF2B5EF4-FFF2-40B4-BE49-F238E27FC236}">
              <a16:creationId xmlns:a16="http://schemas.microsoft.com/office/drawing/2014/main" id="{00000000-0008-0000-0100-00001F000000}"/>
            </a:ext>
          </a:extLst>
        </xdr:cNvPr>
        <xdr:cNvSpPr>
          <a:spLocks noChangeShapeType="1"/>
        </xdr:cNvSpPr>
      </xdr:nvSpPr>
      <xdr:spPr bwMode="auto">
        <a:xfrm flipV="1">
          <a:off x="2324100" y="10258425"/>
          <a:ext cx="3426212"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930</xdr:colOff>
      <xdr:row>66</xdr:row>
      <xdr:rowOff>89151</xdr:rowOff>
    </xdr:from>
    <xdr:to>
      <xdr:col>8</xdr:col>
      <xdr:colOff>683012</xdr:colOff>
      <xdr:row>66</xdr:row>
      <xdr:rowOff>89151</xdr:rowOff>
    </xdr:to>
    <xdr:sp macro="" textlink="">
      <xdr:nvSpPr>
        <xdr:cNvPr id="32" name="Line 16">
          <a:extLst>
            <a:ext uri="{FF2B5EF4-FFF2-40B4-BE49-F238E27FC236}">
              <a16:creationId xmlns:a16="http://schemas.microsoft.com/office/drawing/2014/main" id="{00000000-0008-0000-0100-000020000000}"/>
            </a:ext>
          </a:extLst>
        </xdr:cNvPr>
        <xdr:cNvSpPr>
          <a:spLocks noChangeShapeType="1"/>
        </xdr:cNvSpPr>
      </xdr:nvSpPr>
      <xdr:spPr bwMode="auto">
        <a:xfrm flipV="1">
          <a:off x="5068230" y="10614276"/>
          <a:ext cx="682082"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29</xdr:row>
      <xdr:rowOff>0</xdr:rowOff>
    </xdr:from>
    <xdr:to>
      <xdr:col>3</xdr:col>
      <xdr:colOff>7620</xdr:colOff>
      <xdr:row>30</xdr:row>
      <xdr:rowOff>152400</xdr:rowOff>
    </xdr:to>
    <xdr:pic>
      <xdr:nvPicPr>
        <xdr:cNvPr id="17" name="図 12">
          <a:extLst>
            <a:ext uri="{FF2B5EF4-FFF2-40B4-BE49-F238E27FC236}">
              <a16:creationId xmlns:a16="http://schemas.microsoft.com/office/drawing/2014/main" id="{00000000-0008-0000-0100-000011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4693920"/>
          <a:ext cx="147066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21</xdr:row>
      <xdr:rowOff>13097</xdr:rowOff>
    </xdr:from>
    <xdr:to>
      <xdr:col>2</xdr:col>
      <xdr:colOff>676803</xdr:colOff>
      <xdr:row>22</xdr:row>
      <xdr:rowOff>164763</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10"/>
        <a:stretch>
          <a:fillRect/>
        </a:stretch>
      </xdr:blipFill>
      <xdr:spPr>
        <a:xfrm>
          <a:off x="0" y="3613547"/>
          <a:ext cx="1629303" cy="3231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1243853</xdr:colOff>
      <xdr:row>0</xdr:row>
      <xdr:rowOff>22412</xdr:rowOff>
    </xdr:from>
    <xdr:to>
      <xdr:col>7</xdr:col>
      <xdr:colOff>123263</xdr:colOff>
      <xdr:row>0</xdr:row>
      <xdr:rowOff>616324</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804147" y="22412"/>
          <a:ext cx="7776881" cy="59391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rgbClr val="FF0000"/>
              </a:solidFill>
              <a:latin typeface="+mj-ea"/>
              <a:ea typeface="+mj-ea"/>
            </a:rPr>
            <a:t>『①</a:t>
          </a:r>
          <a:r>
            <a:rPr kumimoji="1" lang="ja-JP" altLang="en-US" sz="1400" b="1">
              <a:solidFill>
                <a:srgbClr val="FF0000"/>
              </a:solidFill>
              <a:latin typeface="+mj-ea"/>
              <a:ea typeface="+mj-ea"/>
            </a:rPr>
            <a:t>の赤枠箇所に入力するとともに、②、③の赤枠箇所はプルダウンでリストから選択してください。</a:t>
          </a:r>
          <a:r>
            <a:rPr kumimoji="1" lang="en-US" altLang="ja-JP" sz="1400" b="1">
              <a:solidFill>
                <a:srgbClr val="FF0000"/>
              </a:solidFill>
              <a:latin typeface="+mj-ea"/>
              <a:ea typeface="+mj-ea"/>
            </a:rPr>
            <a:t>』</a:t>
          </a:r>
          <a:endParaRPr kumimoji="1" lang="ja-JP" altLang="en-US" sz="1400" b="1">
            <a:solidFill>
              <a:srgbClr val="FF0000"/>
            </a:solidFill>
            <a:latin typeface="+mj-ea"/>
            <a:ea typeface="+mj-ea"/>
          </a:endParaRPr>
        </a:p>
      </xdr:txBody>
    </xdr:sp>
    <xdr:clientData/>
  </xdr:twoCellAnchor>
  <xdr:twoCellAnchor editAs="oneCell">
    <xdr:from>
      <xdr:col>0</xdr:col>
      <xdr:colOff>0</xdr:colOff>
      <xdr:row>0</xdr:row>
      <xdr:rowOff>0</xdr:rowOff>
    </xdr:from>
    <xdr:to>
      <xdr:col>2</xdr:col>
      <xdr:colOff>1109381</xdr:colOff>
      <xdr:row>0</xdr:row>
      <xdr:rowOff>567914</xdr:rowOff>
    </xdr:to>
    <xdr:pic>
      <xdr:nvPicPr>
        <xdr:cNvPr id="4" name="Picture 53" descr="図２２">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669675" cy="560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231588</xdr:colOff>
      <xdr:row>47</xdr:row>
      <xdr:rowOff>33617</xdr:rowOff>
    </xdr:from>
    <xdr:to>
      <xdr:col>7</xdr:col>
      <xdr:colOff>149412</xdr:colOff>
      <xdr:row>49</xdr:row>
      <xdr:rowOff>0</xdr:rowOff>
    </xdr:to>
    <xdr:sp macro="" textlink="">
      <xdr:nvSpPr>
        <xdr:cNvPr id="5" name="Text Box 17">
          <a:extLst>
            <a:ext uri="{FF2B5EF4-FFF2-40B4-BE49-F238E27FC236}">
              <a16:creationId xmlns:a16="http://schemas.microsoft.com/office/drawing/2014/main" id="{00000000-0008-0000-0200-000005000000}"/>
            </a:ext>
          </a:extLst>
        </xdr:cNvPr>
        <xdr:cNvSpPr txBox="1">
          <a:spLocks noChangeArrowheads="1"/>
        </xdr:cNvSpPr>
      </xdr:nvSpPr>
      <xdr:spPr bwMode="auto">
        <a:xfrm>
          <a:off x="6589059" y="10335558"/>
          <a:ext cx="2248647" cy="332442"/>
        </a:xfrm>
        <a:prstGeom prst="rect">
          <a:avLst/>
        </a:prstGeom>
        <a:solidFill>
          <a:srgbClr val="FFFFFF"/>
        </a:solidFill>
        <a:ln w="9525">
          <a:solidFill>
            <a:srgbClr val="000000"/>
          </a:solidFill>
          <a:miter lim="800000"/>
          <a:headEnd/>
          <a:tailEnd/>
        </a:ln>
      </xdr:spPr>
      <xdr:txBody>
        <a:bodyPr vertOverflow="clip" wrap="square" lIns="36576" tIns="22860" rIns="0" bIns="22860" anchor="ctr" upright="1"/>
        <a:lstStyle/>
        <a:p>
          <a:pPr algn="l" rtl="0">
            <a:defRPr sz="1000"/>
          </a:pPr>
          <a:r>
            <a:rPr lang="ja-JP" altLang="en-US" sz="1150" b="0" i="0" u="none" strike="noStrike" baseline="0">
              <a:solidFill>
                <a:srgbClr val="000000"/>
              </a:solidFill>
              <a:latin typeface="ＭＳ Ｐゴシック"/>
              <a:ea typeface="ＭＳ Ｐゴシック"/>
            </a:rPr>
            <a:t>プルダウンで下記のリストから選択</a:t>
          </a:r>
        </a:p>
      </xdr:txBody>
    </xdr:sp>
    <xdr:clientData/>
  </xdr:twoCellAnchor>
  <xdr:twoCellAnchor>
    <xdr:from>
      <xdr:col>5</xdr:col>
      <xdr:colOff>22411</xdr:colOff>
      <xdr:row>47</xdr:row>
      <xdr:rowOff>79336</xdr:rowOff>
    </xdr:from>
    <xdr:to>
      <xdr:col>5</xdr:col>
      <xdr:colOff>216646</xdr:colOff>
      <xdr:row>47</xdr:row>
      <xdr:rowOff>186764</xdr:rowOff>
    </xdr:to>
    <xdr:sp macro="" textlink="">
      <xdr:nvSpPr>
        <xdr:cNvPr id="6" name="Line 21">
          <a:extLst>
            <a:ext uri="{FF2B5EF4-FFF2-40B4-BE49-F238E27FC236}">
              <a16:creationId xmlns:a16="http://schemas.microsoft.com/office/drawing/2014/main" id="{00000000-0008-0000-0200-000006000000}"/>
            </a:ext>
          </a:extLst>
        </xdr:cNvPr>
        <xdr:cNvSpPr>
          <a:spLocks noChangeShapeType="1"/>
        </xdr:cNvSpPr>
      </xdr:nvSpPr>
      <xdr:spPr bwMode="auto">
        <a:xfrm flipH="1" flipV="1">
          <a:off x="6379882" y="10381277"/>
          <a:ext cx="194235" cy="10742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283283</xdr:colOff>
      <xdr:row>61</xdr:row>
      <xdr:rowOff>14193</xdr:rowOff>
    </xdr:from>
    <xdr:to>
      <xdr:col>7</xdr:col>
      <xdr:colOff>179293</xdr:colOff>
      <xdr:row>62</xdr:row>
      <xdr:rowOff>112058</xdr:rowOff>
    </xdr:to>
    <xdr:sp macro="" textlink="">
      <xdr:nvSpPr>
        <xdr:cNvPr id="7" name="Text Box 17">
          <a:extLst>
            <a:ext uri="{FF2B5EF4-FFF2-40B4-BE49-F238E27FC236}">
              <a16:creationId xmlns:a16="http://schemas.microsoft.com/office/drawing/2014/main" id="{00000000-0008-0000-0200-000007000000}"/>
            </a:ext>
          </a:extLst>
        </xdr:cNvPr>
        <xdr:cNvSpPr txBox="1">
          <a:spLocks noChangeArrowheads="1"/>
        </xdr:cNvSpPr>
      </xdr:nvSpPr>
      <xdr:spPr bwMode="auto">
        <a:xfrm>
          <a:off x="6640754" y="12960722"/>
          <a:ext cx="2226833" cy="292101"/>
        </a:xfrm>
        <a:prstGeom prst="rect">
          <a:avLst/>
        </a:prstGeom>
        <a:solidFill>
          <a:srgbClr val="FFFFFF"/>
        </a:solidFill>
        <a:ln w="9525">
          <a:solidFill>
            <a:srgbClr val="000000"/>
          </a:solidFill>
          <a:miter lim="800000"/>
          <a:headEnd/>
          <a:tailEnd/>
        </a:ln>
      </xdr:spPr>
      <xdr:txBody>
        <a:bodyPr vertOverflow="clip" wrap="square" lIns="36576" tIns="22860" rIns="0" bIns="22860" anchor="ctr" upright="1"/>
        <a:lstStyle/>
        <a:p>
          <a:pPr algn="l" rtl="0">
            <a:defRPr sz="1000"/>
          </a:pPr>
          <a:r>
            <a:rPr lang="ja-JP" altLang="en-US" sz="1150" b="0" i="0" u="none" strike="noStrike" baseline="0">
              <a:solidFill>
                <a:srgbClr val="000000"/>
              </a:solidFill>
              <a:latin typeface="ＭＳ Ｐゴシック"/>
              <a:ea typeface="ＭＳ Ｐゴシック"/>
            </a:rPr>
            <a:t>プルダウンで下記のリストから選択</a:t>
          </a:r>
        </a:p>
      </xdr:txBody>
    </xdr:sp>
    <xdr:clientData/>
  </xdr:twoCellAnchor>
  <xdr:twoCellAnchor>
    <xdr:from>
      <xdr:col>5</xdr:col>
      <xdr:colOff>17927</xdr:colOff>
      <xdr:row>61</xdr:row>
      <xdr:rowOff>74855</xdr:rowOff>
    </xdr:from>
    <xdr:to>
      <xdr:col>5</xdr:col>
      <xdr:colOff>268940</xdr:colOff>
      <xdr:row>61</xdr:row>
      <xdr:rowOff>164353</xdr:rowOff>
    </xdr:to>
    <xdr:sp macro="" textlink="">
      <xdr:nvSpPr>
        <xdr:cNvPr id="8" name="Line 21">
          <a:extLst>
            <a:ext uri="{FF2B5EF4-FFF2-40B4-BE49-F238E27FC236}">
              <a16:creationId xmlns:a16="http://schemas.microsoft.com/office/drawing/2014/main" id="{00000000-0008-0000-0200-000008000000}"/>
            </a:ext>
          </a:extLst>
        </xdr:cNvPr>
        <xdr:cNvSpPr>
          <a:spLocks noChangeShapeType="1"/>
        </xdr:cNvSpPr>
      </xdr:nvSpPr>
      <xdr:spPr bwMode="auto">
        <a:xfrm flipH="1" flipV="1">
          <a:off x="6375398" y="13021384"/>
          <a:ext cx="251013" cy="8949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213360</xdr:colOff>
      <xdr:row>2</xdr:row>
      <xdr:rowOff>38100</xdr:rowOff>
    </xdr:to>
    <xdr:pic>
      <xdr:nvPicPr>
        <xdr:cNvPr id="2" name="Picture 7" descr="図1８">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906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14</xdr:row>
      <xdr:rowOff>19050</xdr:rowOff>
    </xdr:from>
    <xdr:to>
      <xdr:col>6</xdr:col>
      <xdr:colOff>942975</xdr:colOff>
      <xdr:row>27</xdr:row>
      <xdr:rowOff>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200025</xdr:colOff>
      <xdr:row>40</xdr:row>
      <xdr:rowOff>38100</xdr:rowOff>
    </xdr:from>
    <xdr:to>
      <xdr:col>5</xdr:col>
      <xdr:colOff>971550</xdr:colOff>
      <xdr:row>54</xdr:row>
      <xdr:rowOff>19050</xdr:rowOff>
    </xdr:to>
    <xdr:graphicFrame macro="">
      <xdr:nvGraphicFramePr>
        <xdr:cNvPr id="4" name="Chart 6">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96931</xdr:colOff>
      <xdr:row>1</xdr:row>
      <xdr:rowOff>173131</xdr:rowOff>
    </xdr:to>
    <xdr:pic>
      <xdr:nvPicPr>
        <xdr:cNvPr id="2" name="Picture 1" descr="図２８">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622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133350</xdr:colOff>
      <xdr:row>8</xdr:row>
      <xdr:rowOff>0</xdr:rowOff>
    </xdr:from>
    <xdr:to>
      <xdr:col>6</xdr:col>
      <xdr:colOff>142875</xdr:colOff>
      <xdr:row>10</xdr:row>
      <xdr:rowOff>161925</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1504950" y="1609725"/>
          <a:ext cx="9525" cy="5048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142875</xdr:colOff>
      <xdr:row>8</xdr:row>
      <xdr:rowOff>1</xdr:rowOff>
    </xdr:from>
    <xdr:to>
      <xdr:col>19</xdr:col>
      <xdr:colOff>152579</xdr:colOff>
      <xdr:row>10</xdr:row>
      <xdr:rowOff>171451</xdr:rowOff>
    </xdr:to>
    <xdr:sp macro="" textlink="">
      <xdr:nvSpPr>
        <xdr:cNvPr id="4" name="Line 2">
          <a:extLst>
            <a:ext uri="{FF2B5EF4-FFF2-40B4-BE49-F238E27FC236}">
              <a16:creationId xmlns:a16="http://schemas.microsoft.com/office/drawing/2014/main" id="{00000000-0008-0000-0400-000004000000}"/>
            </a:ext>
          </a:extLst>
        </xdr:cNvPr>
        <xdr:cNvSpPr>
          <a:spLocks noChangeShapeType="1"/>
        </xdr:cNvSpPr>
      </xdr:nvSpPr>
      <xdr:spPr bwMode="auto">
        <a:xfrm>
          <a:off x="4486275" y="1609726"/>
          <a:ext cx="9704"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76200</xdr:colOff>
      <xdr:row>8</xdr:row>
      <xdr:rowOff>0</xdr:rowOff>
    </xdr:from>
    <xdr:to>
      <xdr:col>30</xdr:col>
      <xdr:colOff>123825</xdr:colOff>
      <xdr:row>10</xdr:row>
      <xdr:rowOff>161925</xdr:rowOff>
    </xdr:to>
    <xdr:sp macro="" textlink="">
      <xdr:nvSpPr>
        <xdr:cNvPr id="5" name="Line 4">
          <a:extLst>
            <a:ext uri="{FF2B5EF4-FFF2-40B4-BE49-F238E27FC236}">
              <a16:creationId xmlns:a16="http://schemas.microsoft.com/office/drawing/2014/main" id="{00000000-0008-0000-0400-000005000000}"/>
            </a:ext>
          </a:extLst>
        </xdr:cNvPr>
        <xdr:cNvSpPr>
          <a:spLocks noChangeShapeType="1"/>
        </xdr:cNvSpPr>
      </xdr:nvSpPr>
      <xdr:spPr bwMode="auto">
        <a:xfrm flipH="1">
          <a:off x="5791200" y="1609725"/>
          <a:ext cx="1190625" cy="5048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9525</xdr:colOff>
      <xdr:row>11</xdr:row>
      <xdr:rowOff>95250</xdr:rowOff>
    </xdr:from>
    <xdr:to>
      <xdr:col>29</xdr:col>
      <xdr:colOff>9525</xdr:colOff>
      <xdr:row>11</xdr:row>
      <xdr:rowOff>95250</xdr:rowOff>
    </xdr:to>
    <xdr:sp macro="" textlink="">
      <xdr:nvSpPr>
        <xdr:cNvPr id="6" name="Line 20">
          <a:extLst>
            <a:ext uri="{FF2B5EF4-FFF2-40B4-BE49-F238E27FC236}">
              <a16:creationId xmlns:a16="http://schemas.microsoft.com/office/drawing/2014/main" id="{00000000-0008-0000-0400-000006000000}"/>
            </a:ext>
          </a:extLst>
        </xdr:cNvPr>
        <xdr:cNvSpPr>
          <a:spLocks noChangeShapeType="1"/>
        </xdr:cNvSpPr>
      </xdr:nvSpPr>
      <xdr:spPr bwMode="auto">
        <a:xfrm>
          <a:off x="6410325" y="2228850"/>
          <a:ext cx="228600" cy="0"/>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114300</xdr:colOff>
      <xdr:row>12</xdr:row>
      <xdr:rowOff>171450</xdr:rowOff>
    </xdr:from>
    <xdr:to>
      <xdr:col>9</xdr:col>
      <xdr:colOff>114300</xdr:colOff>
      <xdr:row>16</xdr:row>
      <xdr:rowOff>152400</xdr:rowOff>
    </xdr:to>
    <xdr:sp macro="" textlink="">
      <xdr:nvSpPr>
        <xdr:cNvPr id="7" name="Line 5">
          <a:extLst>
            <a:ext uri="{FF2B5EF4-FFF2-40B4-BE49-F238E27FC236}">
              <a16:creationId xmlns:a16="http://schemas.microsoft.com/office/drawing/2014/main" id="{00000000-0008-0000-0400-000007000000}"/>
            </a:ext>
          </a:extLst>
        </xdr:cNvPr>
        <xdr:cNvSpPr>
          <a:spLocks noChangeShapeType="1"/>
        </xdr:cNvSpPr>
      </xdr:nvSpPr>
      <xdr:spPr bwMode="auto">
        <a:xfrm>
          <a:off x="2171700" y="2476500"/>
          <a:ext cx="0" cy="676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114300</xdr:colOff>
      <xdr:row>13</xdr:row>
      <xdr:rowOff>142875</xdr:rowOff>
    </xdr:from>
    <xdr:to>
      <xdr:col>18</xdr:col>
      <xdr:colOff>123825</xdr:colOff>
      <xdr:row>13</xdr:row>
      <xdr:rowOff>142875</xdr:rowOff>
    </xdr:to>
    <xdr:sp macro="" textlink="">
      <xdr:nvSpPr>
        <xdr:cNvPr id="8" name="Line 6">
          <a:extLst>
            <a:ext uri="{FF2B5EF4-FFF2-40B4-BE49-F238E27FC236}">
              <a16:creationId xmlns:a16="http://schemas.microsoft.com/office/drawing/2014/main" id="{00000000-0008-0000-0400-000008000000}"/>
            </a:ext>
          </a:extLst>
        </xdr:cNvPr>
        <xdr:cNvSpPr>
          <a:spLocks noChangeShapeType="1"/>
        </xdr:cNvSpPr>
      </xdr:nvSpPr>
      <xdr:spPr bwMode="auto">
        <a:xfrm>
          <a:off x="2171700" y="2628900"/>
          <a:ext cx="2066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123823</xdr:colOff>
      <xdr:row>13</xdr:row>
      <xdr:rowOff>142875</xdr:rowOff>
    </xdr:from>
    <xdr:to>
      <xdr:col>18</xdr:col>
      <xdr:colOff>123823</xdr:colOff>
      <xdr:row>16</xdr:row>
      <xdr:rowOff>171450</xdr:rowOff>
    </xdr:to>
    <xdr:sp macro="" textlink="">
      <xdr:nvSpPr>
        <xdr:cNvPr id="9" name="Line 7">
          <a:extLst>
            <a:ext uri="{FF2B5EF4-FFF2-40B4-BE49-F238E27FC236}">
              <a16:creationId xmlns:a16="http://schemas.microsoft.com/office/drawing/2014/main" id="{00000000-0008-0000-0400-000009000000}"/>
            </a:ext>
          </a:extLst>
        </xdr:cNvPr>
        <xdr:cNvSpPr>
          <a:spLocks noChangeShapeType="1"/>
        </xdr:cNvSpPr>
      </xdr:nvSpPr>
      <xdr:spPr bwMode="auto">
        <a:xfrm flipH="1">
          <a:off x="4238623" y="2628900"/>
          <a:ext cx="0" cy="542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142875</xdr:colOff>
      <xdr:row>19</xdr:row>
      <xdr:rowOff>0</xdr:rowOff>
    </xdr:from>
    <xdr:to>
      <xdr:col>5</xdr:col>
      <xdr:colOff>142875</xdr:colOff>
      <xdr:row>22</xdr:row>
      <xdr:rowOff>161925</xdr:rowOff>
    </xdr:to>
    <xdr:sp macro="" textlink="">
      <xdr:nvSpPr>
        <xdr:cNvPr id="10" name="Line 8">
          <a:extLst>
            <a:ext uri="{FF2B5EF4-FFF2-40B4-BE49-F238E27FC236}">
              <a16:creationId xmlns:a16="http://schemas.microsoft.com/office/drawing/2014/main" id="{00000000-0008-0000-0400-00000A000000}"/>
            </a:ext>
          </a:extLst>
        </xdr:cNvPr>
        <xdr:cNvSpPr>
          <a:spLocks noChangeShapeType="1"/>
        </xdr:cNvSpPr>
      </xdr:nvSpPr>
      <xdr:spPr bwMode="auto">
        <a:xfrm>
          <a:off x="1285875" y="3543300"/>
          <a:ext cx="0" cy="676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171450</xdr:colOff>
      <xdr:row>25</xdr:row>
      <xdr:rowOff>1</xdr:rowOff>
    </xdr:from>
    <xdr:to>
      <xdr:col>6</xdr:col>
      <xdr:colOff>171450</xdr:colOff>
      <xdr:row>28</xdr:row>
      <xdr:rowOff>1</xdr:rowOff>
    </xdr:to>
    <xdr:sp macro="" textlink="">
      <xdr:nvSpPr>
        <xdr:cNvPr id="11" name="Line 9">
          <a:extLst>
            <a:ext uri="{FF2B5EF4-FFF2-40B4-BE49-F238E27FC236}">
              <a16:creationId xmlns:a16="http://schemas.microsoft.com/office/drawing/2014/main" id="{00000000-0008-0000-0400-00000B000000}"/>
            </a:ext>
          </a:extLst>
        </xdr:cNvPr>
        <xdr:cNvSpPr>
          <a:spLocks noChangeShapeType="1"/>
        </xdr:cNvSpPr>
      </xdr:nvSpPr>
      <xdr:spPr bwMode="auto">
        <a:xfrm>
          <a:off x="1543050" y="4591051"/>
          <a:ext cx="0" cy="6286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219075</xdr:colOff>
      <xdr:row>28</xdr:row>
      <xdr:rowOff>104774</xdr:rowOff>
    </xdr:from>
    <xdr:to>
      <xdr:col>28</xdr:col>
      <xdr:colOff>142874</xdr:colOff>
      <xdr:row>28</xdr:row>
      <xdr:rowOff>104774</xdr:rowOff>
    </xdr:to>
    <xdr:sp macro="" textlink="">
      <xdr:nvSpPr>
        <xdr:cNvPr id="12" name="Line 23">
          <a:extLst>
            <a:ext uri="{FF2B5EF4-FFF2-40B4-BE49-F238E27FC236}">
              <a16:creationId xmlns:a16="http://schemas.microsoft.com/office/drawing/2014/main" id="{00000000-0008-0000-0400-00000C000000}"/>
            </a:ext>
          </a:extLst>
        </xdr:cNvPr>
        <xdr:cNvSpPr>
          <a:spLocks noChangeShapeType="1"/>
        </xdr:cNvSpPr>
      </xdr:nvSpPr>
      <xdr:spPr bwMode="auto">
        <a:xfrm flipV="1">
          <a:off x="4105275" y="5324474"/>
          <a:ext cx="2438399" cy="0"/>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126050</xdr:colOff>
      <xdr:row>19</xdr:row>
      <xdr:rowOff>8284</xdr:rowOff>
    </xdr:from>
    <xdr:to>
      <xdr:col>22</xdr:col>
      <xdr:colOff>126050</xdr:colOff>
      <xdr:row>39</xdr:row>
      <xdr:rowOff>11647</xdr:rowOff>
    </xdr:to>
    <xdr:sp macro="" textlink="">
      <xdr:nvSpPr>
        <xdr:cNvPr id="13" name="Line 12">
          <a:extLst>
            <a:ext uri="{FF2B5EF4-FFF2-40B4-BE49-F238E27FC236}">
              <a16:creationId xmlns:a16="http://schemas.microsoft.com/office/drawing/2014/main" id="{00000000-0008-0000-0400-00000D000000}"/>
            </a:ext>
          </a:extLst>
        </xdr:cNvPr>
        <xdr:cNvSpPr>
          <a:spLocks noChangeShapeType="1"/>
        </xdr:cNvSpPr>
      </xdr:nvSpPr>
      <xdr:spPr bwMode="auto">
        <a:xfrm>
          <a:off x="5228137" y="3586371"/>
          <a:ext cx="0" cy="36394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19048</xdr:colOff>
      <xdr:row>39</xdr:row>
      <xdr:rowOff>9526</xdr:rowOff>
    </xdr:from>
    <xdr:to>
      <xdr:col>22</xdr:col>
      <xdr:colOff>125014</xdr:colOff>
      <xdr:row>39</xdr:row>
      <xdr:rowOff>9526</xdr:rowOff>
    </xdr:to>
    <xdr:sp macro="" textlink="">
      <xdr:nvSpPr>
        <xdr:cNvPr id="14" name="Line 13">
          <a:extLst>
            <a:ext uri="{FF2B5EF4-FFF2-40B4-BE49-F238E27FC236}">
              <a16:creationId xmlns:a16="http://schemas.microsoft.com/office/drawing/2014/main" id="{00000000-0008-0000-0400-00000E000000}"/>
            </a:ext>
          </a:extLst>
        </xdr:cNvPr>
        <xdr:cNvSpPr>
          <a:spLocks noChangeShapeType="1"/>
        </xdr:cNvSpPr>
      </xdr:nvSpPr>
      <xdr:spPr bwMode="auto">
        <a:xfrm flipH="1">
          <a:off x="3864767" y="7135417"/>
          <a:ext cx="123706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114300</xdr:colOff>
      <xdr:row>30</xdr:row>
      <xdr:rowOff>1</xdr:rowOff>
    </xdr:from>
    <xdr:to>
      <xdr:col>8</xdr:col>
      <xdr:colOff>114300</xdr:colOff>
      <xdr:row>34</xdr:row>
      <xdr:rowOff>1</xdr:rowOff>
    </xdr:to>
    <xdr:sp macro="" textlink="">
      <xdr:nvSpPr>
        <xdr:cNvPr id="15" name="Line 15">
          <a:extLst>
            <a:ext uri="{FF2B5EF4-FFF2-40B4-BE49-F238E27FC236}">
              <a16:creationId xmlns:a16="http://schemas.microsoft.com/office/drawing/2014/main" id="{00000000-0008-0000-0400-00000F000000}"/>
            </a:ext>
          </a:extLst>
        </xdr:cNvPr>
        <xdr:cNvSpPr>
          <a:spLocks noChangeShapeType="1"/>
        </xdr:cNvSpPr>
      </xdr:nvSpPr>
      <xdr:spPr bwMode="auto">
        <a:xfrm flipH="1">
          <a:off x="1943100" y="5572126"/>
          <a:ext cx="0" cy="685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0</xdr:colOff>
      <xdr:row>35</xdr:row>
      <xdr:rowOff>85725</xdr:rowOff>
    </xdr:from>
    <xdr:to>
      <xdr:col>22</xdr:col>
      <xdr:colOff>85725</xdr:colOff>
      <xdr:row>35</xdr:row>
      <xdr:rowOff>85725</xdr:rowOff>
    </xdr:to>
    <xdr:sp macro="" textlink="">
      <xdr:nvSpPr>
        <xdr:cNvPr id="16" name="Line 14">
          <a:extLst>
            <a:ext uri="{FF2B5EF4-FFF2-40B4-BE49-F238E27FC236}">
              <a16:creationId xmlns:a16="http://schemas.microsoft.com/office/drawing/2014/main" id="{00000000-0008-0000-0400-000010000000}"/>
            </a:ext>
          </a:extLst>
        </xdr:cNvPr>
        <xdr:cNvSpPr>
          <a:spLocks noChangeShapeType="1"/>
        </xdr:cNvSpPr>
      </xdr:nvSpPr>
      <xdr:spPr bwMode="auto">
        <a:xfrm>
          <a:off x="4114800" y="6524625"/>
          <a:ext cx="1000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104775</xdr:colOff>
      <xdr:row>40</xdr:row>
      <xdr:rowOff>0</xdr:rowOff>
    </xdr:from>
    <xdr:to>
      <xdr:col>6</xdr:col>
      <xdr:colOff>104775</xdr:colOff>
      <xdr:row>42</xdr:row>
      <xdr:rowOff>161926</xdr:rowOff>
    </xdr:to>
    <xdr:sp macro="" textlink="">
      <xdr:nvSpPr>
        <xdr:cNvPr id="17" name="Line 16">
          <a:extLst>
            <a:ext uri="{FF2B5EF4-FFF2-40B4-BE49-F238E27FC236}">
              <a16:creationId xmlns:a16="http://schemas.microsoft.com/office/drawing/2014/main" id="{00000000-0008-0000-0400-000011000000}"/>
            </a:ext>
          </a:extLst>
        </xdr:cNvPr>
        <xdr:cNvSpPr>
          <a:spLocks noChangeShapeType="1"/>
        </xdr:cNvSpPr>
      </xdr:nvSpPr>
      <xdr:spPr bwMode="auto">
        <a:xfrm flipH="1">
          <a:off x="1476375" y="7324725"/>
          <a:ext cx="0" cy="504826"/>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44</xdr:row>
      <xdr:rowOff>180974</xdr:rowOff>
    </xdr:from>
    <xdr:to>
      <xdr:col>6</xdr:col>
      <xdr:colOff>95250</xdr:colOff>
      <xdr:row>49</xdr:row>
      <xdr:rowOff>171450</xdr:rowOff>
    </xdr:to>
    <xdr:sp macro="" textlink="">
      <xdr:nvSpPr>
        <xdr:cNvPr id="18" name="Line 17">
          <a:extLst>
            <a:ext uri="{FF2B5EF4-FFF2-40B4-BE49-F238E27FC236}">
              <a16:creationId xmlns:a16="http://schemas.microsoft.com/office/drawing/2014/main" id="{00000000-0008-0000-0400-000012000000}"/>
            </a:ext>
          </a:extLst>
        </xdr:cNvPr>
        <xdr:cNvSpPr>
          <a:spLocks noChangeShapeType="1"/>
        </xdr:cNvSpPr>
      </xdr:nvSpPr>
      <xdr:spPr bwMode="auto">
        <a:xfrm>
          <a:off x="1466850" y="8201024"/>
          <a:ext cx="0" cy="85725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52</xdr:row>
      <xdr:rowOff>0</xdr:rowOff>
    </xdr:from>
    <xdr:to>
      <xdr:col>6</xdr:col>
      <xdr:colOff>95250</xdr:colOff>
      <xdr:row>55</xdr:row>
      <xdr:rowOff>0</xdr:rowOff>
    </xdr:to>
    <xdr:sp macro="" textlink="">
      <xdr:nvSpPr>
        <xdr:cNvPr id="19" name="Line 19">
          <a:extLst>
            <a:ext uri="{FF2B5EF4-FFF2-40B4-BE49-F238E27FC236}">
              <a16:creationId xmlns:a16="http://schemas.microsoft.com/office/drawing/2014/main" id="{00000000-0008-0000-0400-000013000000}"/>
            </a:ext>
          </a:extLst>
        </xdr:cNvPr>
        <xdr:cNvSpPr>
          <a:spLocks noChangeShapeType="1"/>
        </xdr:cNvSpPr>
      </xdr:nvSpPr>
      <xdr:spPr bwMode="auto">
        <a:xfrm flipH="1">
          <a:off x="1466850" y="9420225"/>
          <a:ext cx="0" cy="6286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92623</xdr:colOff>
      <xdr:row>57</xdr:row>
      <xdr:rowOff>8282</xdr:rowOff>
    </xdr:from>
    <xdr:to>
      <xdr:col>6</xdr:col>
      <xdr:colOff>92623</xdr:colOff>
      <xdr:row>60</xdr:row>
      <xdr:rowOff>165651</xdr:rowOff>
    </xdr:to>
    <xdr:sp macro="" textlink="">
      <xdr:nvSpPr>
        <xdr:cNvPr id="20" name="Line 18">
          <a:extLst>
            <a:ext uri="{FF2B5EF4-FFF2-40B4-BE49-F238E27FC236}">
              <a16:creationId xmlns:a16="http://schemas.microsoft.com/office/drawing/2014/main" id="{00000000-0008-0000-0400-000014000000}"/>
            </a:ext>
          </a:extLst>
        </xdr:cNvPr>
        <xdr:cNvSpPr>
          <a:spLocks noChangeShapeType="1"/>
        </xdr:cNvSpPr>
      </xdr:nvSpPr>
      <xdr:spPr bwMode="auto">
        <a:xfrm flipH="1">
          <a:off x="1484101" y="10510630"/>
          <a:ext cx="0" cy="67917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1306</xdr:colOff>
      <xdr:row>55</xdr:row>
      <xdr:rowOff>99303</xdr:rowOff>
    </xdr:from>
    <xdr:to>
      <xdr:col>28</xdr:col>
      <xdr:colOff>130342</xdr:colOff>
      <xdr:row>55</xdr:row>
      <xdr:rowOff>108914</xdr:rowOff>
    </xdr:to>
    <xdr:sp macro="" textlink="">
      <xdr:nvSpPr>
        <xdr:cNvPr id="21" name="Line 24">
          <a:extLst>
            <a:ext uri="{FF2B5EF4-FFF2-40B4-BE49-F238E27FC236}">
              <a16:creationId xmlns:a16="http://schemas.microsoft.com/office/drawing/2014/main" id="{00000000-0008-0000-0400-000015000000}"/>
            </a:ext>
          </a:extLst>
        </xdr:cNvPr>
        <xdr:cNvSpPr>
          <a:spLocks noChangeShapeType="1"/>
        </xdr:cNvSpPr>
      </xdr:nvSpPr>
      <xdr:spPr bwMode="auto">
        <a:xfrm flipV="1">
          <a:off x="3921595" y="10105566"/>
          <a:ext cx="2665694" cy="9611"/>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1892898</xdr:colOff>
      <xdr:row>8</xdr:row>
      <xdr:rowOff>30480</xdr:rowOff>
    </xdr:from>
    <xdr:to>
      <xdr:col>4</xdr:col>
      <xdr:colOff>472485</xdr:colOff>
      <xdr:row>11</xdr:row>
      <xdr:rowOff>83821</xdr:rowOff>
    </xdr:to>
    <xdr:sp macro="" textlink="">
      <xdr:nvSpPr>
        <xdr:cNvPr id="2" name="AutoShape 2">
          <a:extLst>
            <a:ext uri="{FF2B5EF4-FFF2-40B4-BE49-F238E27FC236}">
              <a16:creationId xmlns:a16="http://schemas.microsoft.com/office/drawing/2014/main" id="{00000000-0008-0000-0500-000002000000}"/>
            </a:ext>
          </a:extLst>
        </xdr:cNvPr>
        <xdr:cNvSpPr>
          <a:spLocks noChangeArrowheads="1"/>
        </xdr:cNvSpPr>
      </xdr:nvSpPr>
      <xdr:spPr bwMode="auto">
        <a:xfrm>
          <a:off x="2826348" y="1411605"/>
          <a:ext cx="1379377" cy="567691"/>
        </a:xfrm>
        <a:prstGeom prst="wedgeRectCallout">
          <a:avLst>
            <a:gd name="adj1" fmla="val -6250"/>
            <a:gd name="adj2" fmla="val 63333"/>
          </a:avLst>
        </a:prstGeom>
        <a:solidFill>
          <a:srgbClr val="FFFFFF"/>
        </a:solidFill>
        <a:ln w="9525" algn="ctr">
          <a:solidFill>
            <a:srgbClr val="0000FF"/>
          </a:solidFill>
          <a:miter lim="800000"/>
          <a:headEnd/>
          <a:tailEnd/>
        </a:ln>
        <a:effectLst/>
      </xdr:spPr>
      <xdr:txBody>
        <a:bodyPr vertOverflow="clip" wrap="square" lIns="36576" tIns="22860" rIns="0" bIns="0" anchor="t" upright="1"/>
        <a:lstStyle/>
        <a:p>
          <a:pPr algn="l" rtl="0">
            <a:lnSpc>
              <a:spcPts val="1200"/>
            </a:lnSpc>
            <a:defRPr sz="1000"/>
          </a:pPr>
          <a:r>
            <a:rPr lang="ja-JP" altLang="en-US" sz="1050" b="0" i="0" u="none" strike="noStrike" baseline="0">
              <a:solidFill>
                <a:srgbClr val="000000"/>
              </a:solidFill>
              <a:latin typeface="ＭＳ Ｐゴシック"/>
              <a:ea typeface="ＭＳ Ｐゴシック"/>
            </a:rPr>
            <a:t>①消費支出額の内訳を把握できる場合</a:t>
          </a:r>
        </a:p>
      </xdr:txBody>
    </xdr:sp>
    <xdr:clientData/>
  </xdr:twoCellAnchor>
  <xdr:twoCellAnchor editAs="oneCell">
    <xdr:from>
      <xdr:col>4</xdr:col>
      <xdr:colOff>674370</xdr:colOff>
      <xdr:row>8</xdr:row>
      <xdr:rowOff>38100</xdr:rowOff>
    </xdr:from>
    <xdr:to>
      <xdr:col>6</xdr:col>
      <xdr:colOff>535877</xdr:colOff>
      <xdr:row>11</xdr:row>
      <xdr:rowOff>91441</xdr:rowOff>
    </xdr:to>
    <xdr:sp macro="" textlink="">
      <xdr:nvSpPr>
        <xdr:cNvPr id="3" name="AutoShape 3">
          <a:extLst>
            <a:ext uri="{FF2B5EF4-FFF2-40B4-BE49-F238E27FC236}">
              <a16:creationId xmlns:a16="http://schemas.microsoft.com/office/drawing/2014/main" id="{00000000-0008-0000-0500-000003000000}"/>
            </a:ext>
          </a:extLst>
        </xdr:cNvPr>
        <xdr:cNvSpPr>
          <a:spLocks noChangeArrowheads="1"/>
        </xdr:cNvSpPr>
      </xdr:nvSpPr>
      <xdr:spPr bwMode="auto">
        <a:xfrm>
          <a:off x="4284345" y="1419225"/>
          <a:ext cx="1481877" cy="567691"/>
        </a:xfrm>
        <a:prstGeom prst="wedgeRectCallout">
          <a:avLst>
            <a:gd name="adj1" fmla="val -1259"/>
            <a:gd name="adj2" fmla="val 66260"/>
          </a:avLst>
        </a:prstGeom>
        <a:solidFill>
          <a:srgbClr val="FFFFFF"/>
        </a:solidFill>
        <a:ln w="9525" algn="ctr">
          <a:solidFill>
            <a:srgbClr val="0000FF"/>
          </a:solidFill>
          <a:miter lim="800000"/>
          <a:headEnd/>
          <a:tailEnd/>
        </a:ln>
        <a:effectLst/>
      </xdr:spPr>
      <xdr:txBody>
        <a:bodyPr vertOverflow="clip" wrap="square" lIns="36576" tIns="22860" rIns="0" bIns="0" anchor="t" upright="1"/>
        <a:lstStyle/>
        <a:p>
          <a:pPr algn="l" rtl="0">
            <a:lnSpc>
              <a:spcPts val="1200"/>
            </a:lnSpc>
            <a:defRPr sz="1000"/>
          </a:pPr>
          <a:r>
            <a:rPr lang="ja-JP" altLang="en-US" sz="1050" b="0" i="0" u="none" strike="noStrike" baseline="0">
              <a:solidFill>
                <a:srgbClr val="000000"/>
              </a:solidFill>
              <a:latin typeface="ＭＳ Ｐゴシック"/>
              <a:ea typeface="ＭＳ Ｐゴシック"/>
            </a:rPr>
            <a:t>②消費支出額の合計額のみ把握できる場合</a:t>
          </a:r>
        </a:p>
      </xdr:txBody>
    </xdr:sp>
    <xdr:clientData/>
  </xdr:twoCellAnchor>
  <xdr:twoCellAnchor editAs="oneCell">
    <xdr:from>
      <xdr:col>7</xdr:col>
      <xdr:colOff>173355</xdr:colOff>
      <xdr:row>8</xdr:row>
      <xdr:rowOff>30480</xdr:rowOff>
    </xdr:from>
    <xdr:to>
      <xdr:col>8</xdr:col>
      <xdr:colOff>584779</xdr:colOff>
      <xdr:row>11</xdr:row>
      <xdr:rowOff>83821</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5840730" y="1411605"/>
          <a:ext cx="1222731" cy="567691"/>
        </a:xfrm>
        <a:prstGeom prst="wedgeRectCallout">
          <a:avLst>
            <a:gd name="adj1" fmla="val 6755"/>
            <a:gd name="adj2" fmla="val 63713"/>
          </a:avLst>
        </a:prstGeom>
        <a:solidFill>
          <a:srgbClr val="FFFFFF"/>
        </a:solidFill>
        <a:ln w="9525" algn="ctr">
          <a:solidFill>
            <a:srgbClr val="0000FF"/>
          </a:solidFill>
          <a:miter lim="800000"/>
          <a:headEnd/>
          <a:tailEnd/>
        </a:ln>
        <a:effectLst/>
      </xdr:spPr>
      <xdr:txBody>
        <a:bodyPr vertOverflow="clip" wrap="square" lIns="36576" tIns="22860" rIns="0" bIns="0" anchor="t" upright="1"/>
        <a:lstStyle/>
        <a:p>
          <a:pPr algn="l" rtl="0">
            <a:lnSpc>
              <a:spcPts val="1200"/>
            </a:lnSpc>
            <a:defRPr sz="1000"/>
          </a:pPr>
          <a:r>
            <a:rPr lang="ja-JP" altLang="en-US" sz="1050" b="0" i="0" u="none" strike="noStrike" baseline="0">
              <a:solidFill>
                <a:srgbClr val="000000"/>
              </a:solidFill>
              <a:latin typeface="ＭＳ Ｐゴシック"/>
              <a:ea typeface="ＭＳ Ｐゴシック"/>
            </a:rPr>
            <a:t>③来場者数のみ把握できる場合</a:t>
          </a:r>
        </a:p>
      </xdr:txBody>
    </xdr:sp>
    <xdr:clientData/>
  </xdr:twoCellAnchor>
  <xdr:twoCellAnchor editAs="oneCell">
    <xdr:from>
      <xdr:col>0</xdr:col>
      <xdr:colOff>0</xdr:colOff>
      <xdr:row>0</xdr:row>
      <xdr:rowOff>0</xdr:rowOff>
    </xdr:from>
    <xdr:to>
      <xdr:col>3</xdr:col>
      <xdr:colOff>721659</xdr:colOff>
      <xdr:row>2</xdr:row>
      <xdr:rowOff>114300</xdr:rowOff>
    </xdr:to>
    <xdr:pic>
      <xdr:nvPicPr>
        <xdr:cNvPr id="5" name="Picture 5" descr="図２１">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80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747996</xdr:colOff>
      <xdr:row>25</xdr:row>
      <xdr:rowOff>70727</xdr:rowOff>
    </xdr:from>
    <xdr:to>
      <xdr:col>8</xdr:col>
      <xdr:colOff>579284</xdr:colOff>
      <xdr:row>33</xdr:row>
      <xdr:rowOff>83745</xdr:rowOff>
    </xdr:to>
    <xdr:sp macro="" textlink="">
      <xdr:nvSpPr>
        <xdr:cNvPr id="6" name="AutoShape 6">
          <a:extLst>
            <a:ext uri="{FF2B5EF4-FFF2-40B4-BE49-F238E27FC236}">
              <a16:creationId xmlns:a16="http://schemas.microsoft.com/office/drawing/2014/main" id="{00000000-0008-0000-0500-000006000000}"/>
            </a:ext>
          </a:extLst>
        </xdr:cNvPr>
        <xdr:cNvSpPr>
          <a:spLocks noChangeArrowheads="1"/>
        </xdr:cNvSpPr>
      </xdr:nvSpPr>
      <xdr:spPr bwMode="auto">
        <a:xfrm rot="5400000" flipH="1" flipV="1">
          <a:off x="5717805" y="4070983"/>
          <a:ext cx="1421062" cy="2266375"/>
        </a:xfrm>
        <a:prstGeom prst="wedgeRoundRectCallout">
          <a:avLst>
            <a:gd name="adj1" fmla="val -7380"/>
            <a:gd name="adj2" fmla="val -82912"/>
            <a:gd name="adj3" fmla="val 16667"/>
          </a:avLst>
        </a:prstGeom>
        <a:solidFill>
          <a:srgbClr val="FFFFFF"/>
        </a:solidFill>
        <a:ln w="9525" algn="ctr">
          <a:solidFill>
            <a:srgbClr val="FF0000"/>
          </a:solidFill>
          <a:miter lim="800000"/>
          <a:headEnd/>
          <a:tailEnd/>
        </a:ln>
        <a:effectLst/>
      </xdr:spPr>
      <xdr:txBody>
        <a:bodyPr vertOverflow="clip" wrap="square" lIns="36576" tIns="22860" rIns="0" bIns="0" anchor="t" upright="1"/>
        <a:lstStyle/>
        <a:p>
          <a:pPr algn="l" rtl="0">
            <a:lnSpc>
              <a:spcPts val="1300"/>
            </a:lnSpc>
            <a:defRPr sz="1000"/>
          </a:pPr>
          <a:r>
            <a:rPr lang="ja-JP" altLang="en-US" sz="1100" b="0" i="0" u="none" strike="noStrike" baseline="0">
              <a:solidFill>
                <a:srgbClr val="000000"/>
              </a:solidFill>
              <a:latin typeface="ＭＳ 明朝"/>
              <a:ea typeface="ＭＳ 明朝"/>
            </a:rPr>
            <a:t>この部分をコピーして「入力表」の「県内産・県外産の区分不明（購入者価格）」及び「県内産の需要のみ</a:t>
          </a:r>
          <a:r>
            <a:rPr lang="en-US" altLang="ja-JP" sz="1100" b="0" i="0" u="none" strike="noStrike" baseline="0">
              <a:solidFill>
                <a:srgbClr val="000000"/>
              </a:solidFill>
              <a:latin typeface="ＭＳ 明朝"/>
              <a:ea typeface="ＭＳ 明朝"/>
            </a:rPr>
            <a:t>(</a:t>
          </a:r>
          <a:r>
            <a:rPr lang="ja-JP" altLang="en-US" sz="1100" b="0" i="0" u="none" strike="noStrike" baseline="0">
              <a:solidFill>
                <a:srgbClr val="000000"/>
              </a:solidFill>
              <a:latin typeface="ＭＳ 明朝"/>
              <a:ea typeface="ＭＳ 明朝"/>
            </a:rPr>
            <a:t>購入者価格</a:t>
          </a:r>
          <a:r>
            <a:rPr lang="en-US" altLang="ja-JP" sz="1100" b="0" i="0" u="none" strike="noStrike" baseline="0">
              <a:solidFill>
                <a:srgbClr val="000000"/>
              </a:solidFill>
              <a:latin typeface="ＭＳ 明朝"/>
              <a:ea typeface="ＭＳ 明朝"/>
            </a:rPr>
            <a:t>)</a:t>
          </a:r>
          <a:r>
            <a:rPr lang="ja-JP" altLang="en-US" sz="1100" b="0" i="0" u="none" strike="noStrike" baseline="0">
              <a:solidFill>
                <a:srgbClr val="000000"/>
              </a:solidFill>
              <a:latin typeface="ＭＳ 明朝"/>
              <a:ea typeface="ＭＳ 明朝"/>
            </a:rPr>
            <a:t>」欄に「形式を選択して貼り付け」－「値」により貼り付けて使用して下さい。</a:t>
          </a:r>
        </a:p>
      </xdr:txBody>
    </xdr:sp>
    <xdr:clientData/>
  </xdr:twoCellAnchor>
  <xdr:twoCellAnchor>
    <xdr:from>
      <xdr:col>6</xdr:col>
      <xdr:colOff>504825</xdr:colOff>
      <xdr:row>33</xdr:row>
      <xdr:rowOff>91108</xdr:rowOff>
    </xdr:from>
    <xdr:to>
      <xdr:col>6</xdr:col>
      <xdr:colOff>513522</xdr:colOff>
      <xdr:row>34</xdr:row>
      <xdr:rowOff>161925</xdr:rowOff>
    </xdr:to>
    <xdr:sp macro="" textlink="">
      <xdr:nvSpPr>
        <xdr:cNvPr id="7" name="Line 8">
          <a:extLst>
            <a:ext uri="{FF2B5EF4-FFF2-40B4-BE49-F238E27FC236}">
              <a16:creationId xmlns:a16="http://schemas.microsoft.com/office/drawing/2014/main" id="{00000000-0008-0000-0500-000007000000}"/>
            </a:ext>
          </a:extLst>
        </xdr:cNvPr>
        <xdr:cNvSpPr>
          <a:spLocks noChangeShapeType="1"/>
        </xdr:cNvSpPr>
      </xdr:nvSpPr>
      <xdr:spPr bwMode="auto">
        <a:xfrm flipH="1">
          <a:off x="5863673" y="5922065"/>
          <a:ext cx="8697" cy="244751"/>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184193</xdr:colOff>
      <xdr:row>14</xdr:row>
      <xdr:rowOff>58586</xdr:rowOff>
    </xdr:from>
    <xdr:to>
      <xdr:col>10</xdr:col>
      <xdr:colOff>1181516</xdr:colOff>
      <xdr:row>18</xdr:row>
      <xdr:rowOff>122412</xdr:rowOff>
    </xdr:to>
    <xdr:sp macro="" textlink="">
      <xdr:nvSpPr>
        <xdr:cNvPr id="9" name="右矢印 8">
          <a:extLst>
            <a:ext uri="{FF2B5EF4-FFF2-40B4-BE49-F238E27FC236}">
              <a16:creationId xmlns:a16="http://schemas.microsoft.com/office/drawing/2014/main" id="{00000000-0008-0000-0500-000009000000}"/>
            </a:ext>
          </a:extLst>
        </xdr:cNvPr>
        <xdr:cNvSpPr/>
      </xdr:nvSpPr>
      <xdr:spPr>
        <a:xfrm>
          <a:off x="8789823" y="2518521"/>
          <a:ext cx="997323" cy="784413"/>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100" b="1"/>
            <a:t>単位調整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107576</xdr:colOff>
      <xdr:row>7</xdr:row>
      <xdr:rowOff>62754</xdr:rowOff>
    </xdr:from>
    <xdr:to>
      <xdr:col>16</xdr:col>
      <xdr:colOff>751097</xdr:colOff>
      <xdr:row>43</xdr:row>
      <xdr:rowOff>96370</xdr:rowOff>
    </xdr:to>
    <xdr:sp macro="" textlink="">
      <xdr:nvSpPr>
        <xdr:cNvPr id="3" name="Text Box 14">
          <a:extLst>
            <a:ext uri="{FF2B5EF4-FFF2-40B4-BE49-F238E27FC236}">
              <a16:creationId xmlns:a16="http://schemas.microsoft.com/office/drawing/2014/main" id="{00000000-0008-0000-0700-000003000000}"/>
            </a:ext>
          </a:extLst>
        </xdr:cNvPr>
        <xdr:cNvSpPr txBox="1">
          <a:spLocks noChangeArrowheads="1"/>
        </xdr:cNvSpPr>
      </xdr:nvSpPr>
      <xdr:spPr bwMode="auto">
        <a:xfrm>
          <a:off x="12434047" y="1317813"/>
          <a:ext cx="643521" cy="2050675"/>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en-US" altLang="ja-JP" sz="900" b="0" i="0" u="none" strike="noStrike" baseline="0">
              <a:solidFill>
                <a:srgbClr val="000000"/>
              </a:solidFill>
              <a:latin typeface="ＭＳ Ｐ明朝"/>
              <a:ea typeface="ＭＳ Ｐ明朝"/>
            </a:rPr>
            <a:t>37×37</a:t>
          </a:r>
        </a:p>
        <a:p>
          <a:pPr algn="ctr" rtl="0">
            <a:lnSpc>
              <a:spcPts val="1100"/>
            </a:lnSpc>
            <a:defRPr sz="1000"/>
          </a:pPr>
          <a:r>
            <a:rPr lang="ja-JP" altLang="en-US" sz="900" b="0" i="0" u="none" strike="noStrike" baseline="0">
              <a:solidFill>
                <a:srgbClr val="000000"/>
              </a:solidFill>
              <a:latin typeface="ＭＳ Ｐ明朝"/>
              <a:ea typeface="ＭＳ Ｐ明朝"/>
            </a:rPr>
            <a:t>部門</a:t>
          </a:r>
        </a:p>
      </xdr:txBody>
    </xdr:sp>
    <xdr:clientData/>
  </xdr:twoCellAnchor>
  <xdr:twoCellAnchor>
    <xdr:from>
      <xdr:col>9</xdr:col>
      <xdr:colOff>112060</xdr:colOff>
      <xdr:row>52</xdr:row>
      <xdr:rowOff>67236</xdr:rowOff>
    </xdr:from>
    <xdr:to>
      <xdr:col>9</xdr:col>
      <xdr:colOff>755581</xdr:colOff>
      <xdr:row>88</xdr:row>
      <xdr:rowOff>100852</xdr:rowOff>
    </xdr:to>
    <xdr:sp macro="" textlink="">
      <xdr:nvSpPr>
        <xdr:cNvPr id="4" name="Text Box 14">
          <a:extLst>
            <a:ext uri="{FF2B5EF4-FFF2-40B4-BE49-F238E27FC236}">
              <a16:creationId xmlns:a16="http://schemas.microsoft.com/office/drawing/2014/main" id="{00000000-0008-0000-0700-000004000000}"/>
            </a:ext>
          </a:extLst>
        </xdr:cNvPr>
        <xdr:cNvSpPr txBox="1">
          <a:spLocks noChangeArrowheads="1"/>
        </xdr:cNvSpPr>
      </xdr:nvSpPr>
      <xdr:spPr bwMode="auto">
        <a:xfrm>
          <a:off x="8157884" y="4896971"/>
          <a:ext cx="643521" cy="2050675"/>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en-US" altLang="ja-JP" sz="900" b="0" i="0" u="none" strike="noStrike" baseline="0">
              <a:solidFill>
                <a:srgbClr val="000000"/>
              </a:solidFill>
              <a:latin typeface="ＭＳ Ｐ明朝"/>
              <a:ea typeface="ＭＳ Ｐ明朝"/>
            </a:rPr>
            <a:t>37×37</a:t>
          </a:r>
        </a:p>
        <a:p>
          <a:pPr algn="ctr" rtl="0">
            <a:lnSpc>
              <a:spcPts val="1100"/>
            </a:lnSpc>
            <a:defRPr sz="1000"/>
          </a:pPr>
          <a:r>
            <a:rPr lang="ja-JP" altLang="en-US" sz="900" b="0" i="0" u="none" strike="noStrike" baseline="0">
              <a:solidFill>
                <a:srgbClr val="000000"/>
              </a:solidFill>
              <a:latin typeface="ＭＳ Ｐ明朝"/>
              <a:ea typeface="ＭＳ Ｐ明朝"/>
            </a:rPr>
            <a:t>部門</a:t>
          </a:r>
        </a:p>
      </xdr:txBody>
    </xdr:sp>
    <xdr:clientData/>
  </xdr:twoCellAnchor>
  <xdr:twoCellAnchor>
    <xdr:from>
      <xdr:col>3</xdr:col>
      <xdr:colOff>112059</xdr:colOff>
      <xdr:row>7</xdr:row>
      <xdr:rowOff>67237</xdr:rowOff>
    </xdr:from>
    <xdr:to>
      <xdr:col>3</xdr:col>
      <xdr:colOff>755580</xdr:colOff>
      <xdr:row>43</xdr:row>
      <xdr:rowOff>100853</xdr:rowOff>
    </xdr:to>
    <xdr:sp macro="" textlink="">
      <xdr:nvSpPr>
        <xdr:cNvPr id="2" name="Text Box 14">
          <a:extLst>
            <a:ext uri="{FF2B5EF4-FFF2-40B4-BE49-F238E27FC236}">
              <a16:creationId xmlns:a16="http://schemas.microsoft.com/office/drawing/2014/main" id="{00000000-0008-0000-0700-000002000000}"/>
            </a:ext>
          </a:extLst>
        </xdr:cNvPr>
        <xdr:cNvSpPr txBox="1">
          <a:spLocks noChangeArrowheads="1"/>
        </xdr:cNvSpPr>
      </xdr:nvSpPr>
      <xdr:spPr bwMode="auto">
        <a:xfrm>
          <a:off x="3048000" y="1322296"/>
          <a:ext cx="643521" cy="6084792"/>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en-US" altLang="ja-JP" sz="900" b="0" i="0" u="none" strike="noStrike" baseline="0">
              <a:solidFill>
                <a:srgbClr val="000000"/>
              </a:solidFill>
              <a:latin typeface="ＭＳ Ｐ明朝"/>
              <a:ea typeface="ＭＳ Ｐ明朝"/>
            </a:rPr>
            <a:t>37×37</a:t>
          </a:r>
        </a:p>
        <a:p>
          <a:pPr algn="ctr" rtl="0">
            <a:lnSpc>
              <a:spcPts val="1100"/>
            </a:lnSpc>
            <a:defRPr sz="1000"/>
          </a:pPr>
          <a:r>
            <a:rPr lang="ja-JP" altLang="en-US" sz="900" b="0" i="0" u="none" strike="noStrike" baseline="0">
              <a:solidFill>
                <a:srgbClr val="000000"/>
              </a:solidFill>
              <a:latin typeface="ＭＳ Ｐ明朝"/>
              <a:ea typeface="ＭＳ Ｐ明朝"/>
            </a:rPr>
            <a:t>部門</a:t>
          </a:r>
        </a:p>
        <a:p>
          <a:pPr algn="ctr" rtl="0">
            <a:lnSpc>
              <a:spcPts val="1100"/>
            </a:lnSpc>
            <a:defRPr sz="1000"/>
          </a:pPr>
          <a:endParaRPr lang="ja-JP" altLang="en-US" sz="900" b="0" i="0" u="none" strike="noStrike" baseline="0">
            <a:solidFill>
              <a:srgbClr val="000000"/>
            </a:solidFill>
            <a:latin typeface="ＭＳ Ｐ明朝"/>
            <a:ea typeface="ＭＳ Ｐ明朝"/>
          </a:endParaRPr>
        </a:p>
        <a:p>
          <a:pPr algn="ctr" rtl="0">
            <a:lnSpc>
              <a:spcPts val="1000"/>
            </a:lnSpc>
            <a:defRPr sz="1000"/>
          </a:pPr>
          <a:r>
            <a:rPr lang="ja-JP" altLang="en-US" sz="900" b="0" i="0" u="none" strike="noStrike" baseline="0">
              <a:solidFill>
                <a:srgbClr val="000000"/>
              </a:solidFill>
              <a:latin typeface="ＭＳ Ｐ明朝"/>
              <a:ea typeface="ＭＳ Ｐ明朝"/>
            </a:rPr>
            <a:t>投入係数</a:t>
          </a:r>
        </a:p>
        <a:p>
          <a:pPr algn="ctr" rtl="0">
            <a:lnSpc>
              <a:spcPts val="1000"/>
            </a:lnSpc>
            <a:defRPr sz="1000"/>
          </a:pPr>
          <a:endParaRPr lang="ja-JP" altLang="en-US" sz="900" b="0" i="0" u="none" strike="noStrike" baseline="0">
            <a:solidFill>
              <a:srgbClr val="000000"/>
            </a:solidFill>
            <a:latin typeface="ＭＳ Ｐ明朝"/>
            <a:ea typeface="ＭＳ Ｐ明朝"/>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52388</xdr:colOff>
          <xdr:row>0</xdr:row>
          <xdr:rowOff>19050</xdr:rowOff>
        </xdr:from>
        <xdr:to>
          <xdr:col>4</xdr:col>
          <xdr:colOff>495300</xdr:colOff>
          <xdr:row>1</xdr:row>
          <xdr:rowOff>76200</xdr:rowOff>
        </xdr:to>
        <xdr:sp macro="" textlink="">
          <xdr:nvSpPr>
            <xdr:cNvPr id="14345" name="Object 9" hidden="1">
              <a:extLst>
                <a:ext uri="{63B3BB69-23CF-44E3-9099-C40C66FF867C}">
                  <a14:compatExt spid="_x0000_s14345"/>
                </a:ext>
                <a:ext uri="{FF2B5EF4-FFF2-40B4-BE49-F238E27FC236}">
                  <a16:creationId xmlns:a16="http://schemas.microsoft.com/office/drawing/2014/main" id="{00000000-0008-0000-0B00-000009380000}"/>
                </a:ext>
              </a:extLst>
            </xdr:cNvPr>
            <xdr:cNvSpPr/>
          </xdr:nvSpPr>
          <xdr:spPr bwMode="auto">
            <a:xfrm>
              <a:off x="0" y="0"/>
              <a:ext cx="0" cy="0"/>
            </a:xfrm>
            <a:prstGeom prst="rect">
              <a:avLst/>
            </a:prstGeom>
            <a:solidFill>
              <a:srgbClr val="FFFFFF" mc:Ignorable="a14" a14:legacySpreadsheetColorIndex="65"/>
            </a:solidFill>
            <a:ln w="9525">
              <a:solidFill>
                <a:srgbClr val="FFFFFF" mc:Ignorable="a14" a14:legacySpreadsheetColorIndex="9"/>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42.14\&#25126;&#30053;&#20225;&#30011;&#35506;\&#29987;&#36899;\&#20998;&#26512;\17&#29987;&#36899;&#20998;&#26512;&#12471;&#12473;&#12486;&#12512;\&#20998;&#26512;&#12484;&#12540;&#12523;&#20844;&#34920;&#29256;&#65288;17&#24180;&#34920;&#65289;\&#12484;&#12540;&#12523;&#12501;&#12449;&#12452;&#12523;\&#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toukei.pref.gunma.jp/gio/gio2015.ht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image" Target="../media/image20.emf"/><Relationship Id="rId4" Type="http://schemas.openxmlformats.org/officeDocument/2006/relationships/oleObject" Target="../embeddings/oleObject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5.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pageSetUpPr fitToPage="1"/>
  </sheetPr>
  <dimension ref="A1:M74"/>
  <sheetViews>
    <sheetView topLeftCell="E1" zoomScaleNormal="100" zoomScaleSheetLayoutView="100" workbookViewId="0"/>
  </sheetViews>
  <sheetFormatPr defaultRowHeight="12.75"/>
  <cols>
    <col min="1" max="1" width="2.265625" style="313" customWidth="1"/>
    <col min="2" max="2" width="2.46484375" style="313" customWidth="1"/>
    <col min="3" max="11" width="9" style="313"/>
    <col min="12" max="12" width="9" style="313" customWidth="1"/>
    <col min="13" max="13" width="9" style="313"/>
  </cols>
  <sheetData>
    <row r="1" spans="1:13" s="313" customFormat="1">
      <c r="A1" s="797" t="s">
        <v>542</v>
      </c>
      <c r="B1" s="460" t="s">
        <v>542</v>
      </c>
      <c r="C1" s="460"/>
      <c r="D1" s="460"/>
      <c r="E1" s="460"/>
      <c r="F1" s="460"/>
      <c r="G1" s="460"/>
      <c r="H1" s="460"/>
      <c r="I1" s="460"/>
      <c r="J1" s="460"/>
      <c r="K1" s="460"/>
      <c r="L1" s="460"/>
    </row>
    <row r="2" spans="1:13" s="313" customFormat="1">
      <c r="A2" s="797"/>
      <c r="B2" s="460"/>
      <c r="C2" s="460"/>
      <c r="D2" s="460"/>
      <c r="E2" s="460"/>
      <c r="F2" s="460"/>
      <c r="G2" s="460"/>
      <c r="H2" s="460"/>
      <c r="I2" s="460"/>
      <c r="J2" s="460"/>
      <c r="K2" s="460"/>
      <c r="L2" s="460"/>
    </row>
    <row r="3" spans="1:13" s="313" customFormat="1">
      <c r="A3" s="797"/>
      <c r="B3" s="460"/>
      <c r="C3" s="460"/>
      <c r="D3" s="460"/>
      <c r="E3" s="460"/>
      <c r="F3" s="460"/>
      <c r="G3" s="460"/>
      <c r="H3" s="460"/>
      <c r="I3" s="460"/>
      <c r="J3" s="460"/>
      <c r="K3" s="460"/>
      <c r="L3" s="460"/>
    </row>
    <row r="4" spans="1:13" s="313" customFormat="1">
      <c r="A4" s="797"/>
      <c r="B4" s="460"/>
      <c r="C4" s="460"/>
      <c r="D4" s="460"/>
      <c r="E4" s="460"/>
      <c r="F4" s="460"/>
      <c r="G4" s="460"/>
      <c r="H4" s="460"/>
      <c r="I4" s="460"/>
      <c r="J4" s="460"/>
      <c r="K4" s="460"/>
      <c r="L4" s="460"/>
    </row>
    <row r="5" spans="1:13" ht="13.5" customHeight="1">
      <c r="A5" s="965" t="s">
        <v>704</v>
      </c>
      <c r="B5" s="965"/>
      <c r="C5" s="965"/>
      <c r="D5" s="965"/>
      <c r="E5" s="965"/>
      <c r="F5" s="965"/>
      <c r="G5" s="965"/>
      <c r="H5" s="965"/>
      <c r="I5" s="965"/>
      <c r="J5" s="965"/>
      <c r="K5" s="965"/>
      <c r="L5" s="965"/>
      <c r="M5"/>
    </row>
    <row r="6" spans="1:13">
      <c r="A6" s="965"/>
      <c r="B6" s="965"/>
      <c r="C6" s="965"/>
      <c r="D6" s="965"/>
      <c r="E6" s="965"/>
      <c r="F6" s="965"/>
      <c r="G6" s="965"/>
      <c r="H6" s="965"/>
      <c r="I6" s="965"/>
      <c r="J6" s="965"/>
      <c r="K6" s="965"/>
      <c r="L6" s="965"/>
      <c r="M6"/>
    </row>
    <row r="7" spans="1:13" s="313" customFormat="1">
      <c r="A7" s="899" t="s">
        <v>538</v>
      </c>
      <c r="B7" s="900" t="s">
        <v>538</v>
      </c>
      <c r="C7" s="900"/>
      <c r="D7" s="900"/>
      <c r="E7" s="900"/>
      <c r="F7" s="900"/>
      <c r="G7" s="900"/>
      <c r="H7" s="900"/>
      <c r="I7" s="900"/>
      <c r="J7" s="900"/>
      <c r="K7" s="900"/>
      <c r="L7" s="900"/>
    </row>
    <row r="8" spans="1:13" s="313" customFormat="1" ht="18.75">
      <c r="A8" s="797" t="s">
        <v>538</v>
      </c>
      <c r="B8" s="460" t="s">
        <v>538</v>
      </c>
      <c r="C8" s="460"/>
      <c r="D8" s="460"/>
      <c r="E8" s="460"/>
      <c r="F8" s="460"/>
      <c r="G8" s="460"/>
      <c r="H8" s="901"/>
      <c r="I8" s="460"/>
      <c r="J8" s="460"/>
      <c r="K8" s="460"/>
      <c r="L8" s="460"/>
    </row>
    <row r="9" spans="1:13" s="313" customFormat="1">
      <c r="A9" s="797"/>
      <c r="B9" s="460"/>
      <c r="C9" s="460"/>
      <c r="D9" s="460"/>
      <c r="E9" s="460"/>
      <c r="F9" s="460"/>
      <c r="G9" s="460"/>
      <c r="H9" s="460"/>
      <c r="I9" s="460"/>
      <c r="J9" s="460"/>
      <c r="K9" s="460"/>
      <c r="L9" s="460"/>
    </row>
    <row r="10" spans="1:13" s="313" customFormat="1">
      <c r="A10" s="797" t="s">
        <v>538</v>
      </c>
      <c r="B10" s="460" t="s">
        <v>538</v>
      </c>
      <c r="C10" s="460"/>
      <c r="D10" s="460"/>
      <c r="E10" s="460"/>
      <c r="F10" s="460"/>
      <c r="G10" s="460"/>
      <c r="H10" s="460"/>
      <c r="I10" s="460"/>
      <c r="J10" s="460"/>
      <c r="K10" s="460"/>
      <c r="L10" s="460"/>
    </row>
    <row r="11" spans="1:13" ht="13.5" customHeight="1">
      <c r="A11" s="965" t="s">
        <v>541</v>
      </c>
      <c r="B11" s="965"/>
      <c r="C11" s="965"/>
      <c r="D11" s="965"/>
      <c r="E11" s="965"/>
      <c r="F11" s="965"/>
      <c r="G11" s="965"/>
      <c r="H11" s="965"/>
      <c r="I11" s="965"/>
      <c r="J11" s="965"/>
      <c r="K11" s="965"/>
      <c r="L11" s="965"/>
      <c r="M11"/>
    </row>
    <row r="12" spans="1:13">
      <c r="A12" s="965"/>
      <c r="B12" s="965"/>
      <c r="C12" s="965"/>
      <c r="D12" s="965"/>
      <c r="E12" s="965"/>
      <c r="F12" s="965"/>
      <c r="G12" s="965"/>
      <c r="H12" s="965"/>
      <c r="I12" s="965"/>
      <c r="J12" s="965"/>
      <c r="K12" s="965"/>
      <c r="L12" s="965"/>
      <c r="M12"/>
    </row>
    <row r="13" spans="1:13" ht="13.5" customHeight="1">
      <c r="A13" s="965" t="s">
        <v>540</v>
      </c>
      <c r="B13" s="965"/>
      <c r="C13" s="965"/>
      <c r="D13" s="965"/>
      <c r="E13" s="965"/>
      <c r="F13" s="965"/>
      <c r="G13" s="965"/>
      <c r="H13" s="965"/>
      <c r="I13" s="965"/>
      <c r="J13" s="965"/>
      <c r="K13" s="965"/>
      <c r="L13" s="902"/>
      <c r="M13"/>
    </row>
    <row r="14" spans="1:13">
      <c r="A14" s="963" t="s">
        <v>277</v>
      </c>
      <c r="B14" s="963"/>
      <c r="C14" s="963"/>
      <c r="D14" s="963"/>
      <c r="E14" s="963"/>
      <c r="F14" s="963"/>
      <c r="G14" s="963"/>
      <c r="H14" s="963"/>
      <c r="I14" s="963"/>
      <c r="J14" s="963"/>
      <c r="K14" s="963"/>
      <c r="L14" s="963"/>
      <c r="M14"/>
    </row>
    <row r="15" spans="1:13">
      <c r="A15" s="903" t="s">
        <v>278</v>
      </c>
      <c r="B15" s="897"/>
      <c r="C15" s="866"/>
      <c r="D15" s="897"/>
      <c r="E15" s="897"/>
      <c r="F15" s="897"/>
      <c r="G15" s="872"/>
      <c r="H15" s="872" t="s">
        <v>713</v>
      </c>
      <c r="I15" s="897"/>
      <c r="J15" s="897"/>
      <c r="K15" s="902"/>
      <c r="L15" s="902"/>
      <c r="M15" s="871"/>
    </row>
    <row r="16" spans="1:13" s="313" customFormat="1" ht="14.25">
      <c r="A16" s="904" t="s">
        <v>539</v>
      </c>
      <c r="B16" s="905" t="s">
        <v>539</v>
      </c>
      <c r="C16" s="906"/>
      <c r="D16" s="906"/>
      <c r="E16" s="906"/>
      <c r="F16" s="906"/>
      <c r="G16" s="906"/>
      <c r="H16" s="906"/>
      <c r="I16" s="906"/>
      <c r="J16" s="460"/>
      <c r="K16" s="460"/>
      <c r="L16" s="460"/>
    </row>
    <row r="17" spans="1:12" s="313" customFormat="1" ht="14.25">
      <c r="A17" s="904" t="s">
        <v>538</v>
      </c>
      <c r="B17" s="905" t="s">
        <v>538</v>
      </c>
      <c r="C17" s="906"/>
      <c r="D17" s="906"/>
      <c r="E17" s="906"/>
      <c r="F17" s="906"/>
      <c r="G17" s="906"/>
      <c r="H17" s="906"/>
      <c r="I17" s="906"/>
      <c r="J17" s="460"/>
      <c r="K17" s="460"/>
      <c r="L17" s="460"/>
    </row>
    <row r="18" spans="1:12" s="313" customFormat="1" ht="14.25">
      <c r="A18" s="904" t="s">
        <v>538</v>
      </c>
      <c r="B18" s="905" t="s">
        <v>538</v>
      </c>
      <c r="C18" s="906"/>
      <c r="D18" s="906"/>
      <c r="E18" s="906"/>
      <c r="F18" s="906"/>
      <c r="G18" s="906"/>
      <c r="H18" s="906"/>
      <c r="I18" s="906"/>
      <c r="J18" s="460"/>
      <c r="K18" s="460"/>
      <c r="L18" s="460"/>
    </row>
    <row r="19" spans="1:12" s="313" customFormat="1" ht="14.25">
      <c r="A19" s="904" t="s">
        <v>538</v>
      </c>
      <c r="B19" s="905" t="s">
        <v>538</v>
      </c>
      <c r="C19" s="906"/>
      <c r="D19" s="906"/>
      <c r="E19" s="906"/>
      <c r="F19" s="906"/>
      <c r="G19" s="906"/>
      <c r="H19" s="906"/>
      <c r="I19" s="906"/>
      <c r="J19" s="460"/>
      <c r="K19" s="460"/>
      <c r="L19" s="460"/>
    </row>
    <row r="20" spans="1:12" customFormat="1">
      <c r="A20" s="903" t="s">
        <v>543</v>
      </c>
      <c r="B20" s="897"/>
      <c r="C20" s="897"/>
      <c r="D20" s="897"/>
      <c r="E20" s="897"/>
      <c r="F20" s="897"/>
      <c r="G20" s="897"/>
      <c r="H20" s="897"/>
      <c r="I20" s="897"/>
      <c r="J20" s="897"/>
      <c r="K20" s="902"/>
      <c r="L20" s="902"/>
    </row>
    <row r="21" spans="1:12" customFormat="1">
      <c r="A21" s="866"/>
      <c r="B21" s="866" t="s">
        <v>526</v>
      </c>
      <c r="C21" s="965" t="s">
        <v>705</v>
      </c>
      <c r="D21" s="965"/>
      <c r="E21" s="965"/>
      <c r="F21" s="965"/>
      <c r="G21" s="965"/>
      <c r="H21" s="965"/>
      <c r="I21" s="965"/>
      <c r="J21" s="965"/>
      <c r="K21" s="965"/>
      <c r="L21" s="965"/>
    </row>
    <row r="22" spans="1:12" customFormat="1">
      <c r="A22" s="903"/>
      <c r="B22" s="897"/>
      <c r="C22" s="965"/>
      <c r="D22" s="965"/>
      <c r="E22" s="965"/>
      <c r="F22" s="965"/>
      <c r="G22" s="965"/>
      <c r="H22" s="965"/>
      <c r="I22" s="965"/>
      <c r="J22" s="965"/>
      <c r="K22" s="965"/>
      <c r="L22" s="965"/>
    </row>
    <row r="23" spans="1:12" customFormat="1">
      <c r="A23" s="866"/>
      <c r="B23" s="866" t="s">
        <v>525</v>
      </c>
      <c r="C23" s="969" t="s">
        <v>706</v>
      </c>
      <c r="D23" s="969"/>
      <c r="E23" s="969"/>
      <c r="F23" s="969"/>
      <c r="G23" s="969"/>
      <c r="H23" s="969"/>
      <c r="I23" s="969"/>
      <c r="J23" s="969"/>
      <c r="K23" s="969"/>
      <c r="L23" s="969"/>
    </row>
    <row r="24" spans="1:12" customFormat="1">
      <c r="A24" s="903"/>
      <c r="B24" s="897"/>
      <c r="C24" s="969"/>
      <c r="D24" s="969"/>
      <c r="E24" s="969"/>
      <c r="F24" s="969"/>
      <c r="G24" s="969"/>
      <c r="H24" s="969"/>
      <c r="I24" s="969"/>
      <c r="J24" s="969"/>
      <c r="K24" s="969"/>
      <c r="L24" s="969"/>
    </row>
    <row r="25" spans="1:12" customFormat="1" ht="13.5" customHeight="1">
      <c r="A25" s="866"/>
      <c r="B25" s="866" t="s">
        <v>527</v>
      </c>
      <c r="C25" s="969" t="s">
        <v>734</v>
      </c>
      <c r="D25" s="969"/>
      <c r="E25" s="969"/>
      <c r="F25" s="969"/>
      <c r="G25" s="969"/>
      <c r="H25" s="969"/>
      <c r="I25" s="969"/>
      <c r="J25" s="969"/>
      <c r="K25" s="969"/>
      <c r="L25" s="969"/>
    </row>
    <row r="26" spans="1:12" customFormat="1">
      <c r="A26" s="903" t="s">
        <v>280</v>
      </c>
      <c r="B26" s="897" t="s">
        <v>280</v>
      </c>
      <c r="C26" s="969"/>
      <c r="D26" s="969"/>
      <c r="E26" s="969"/>
      <c r="F26" s="969"/>
      <c r="G26" s="969"/>
      <c r="H26" s="969"/>
      <c r="I26" s="969"/>
      <c r="J26" s="969"/>
      <c r="K26" s="969"/>
      <c r="L26" s="969"/>
    </row>
    <row r="27" spans="1:12" customFormat="1">
      <c r="A27" s="866"/>
      <c r="B27" s="866" t="s">
        <v>537</v>
      </c>
      <c r="C27" s="965" t="s">
        <v>544</v>
      </c>
      <c r="D27" s="965"/>
      <c r="E27" s="965"/>
      <c r="F27" s="965"/>
      <c r="G27" s="965"/>
      <c r="H27" s="965"/>
      <c r="I27" s="965"/>
      <c r="J27" s="965"/>
      <c r="K27" s="965"/>
      <c r="L27" s="965"/>
    </row>
    <row r="28" spans="1:12" customFormat="1">
      <c r="A28" s="903"/>
      <c r="B28" s="897"/>
      <c r="C28" s="965"/>
      <c r="D28" s="965"/>
      <c r="E28" s="965"/>
      <c r="F28" s="965"/>
      <c r="G28" s="965"/>
      <c r="H28" s="965"/>
      <c r="I28" s="965"/>
      <c r="J28" s="965"/>
      <c r="K28" s="965"/>
      <c r="L28" s="965"/>
    </row>
    <row r="29" spans="1:12" customFormat="1">
      <c r="A29" s="866"/>
      <c r="B29" s="866" t="s">
        <v>536</v>
      </c>
      <c r="C29" s="965" t="s">
        <v>535</v>
      </c>
      <c r="D29" s="965"/>
      <c r="E29" s="965"/>
      <c r="F29" s="965"/>
      <c r="G29" s="965"/>
      <c r="H29" s="965"/>
      <c r="I29" s="965"/>
      <c r="J29" s="965"/>
      <c r="K29" s="965"/>
      <c r="L29" s="965"/>
    </row>
    <row r="30" spans="1:12" customFormat="1">
      <c r="A30" s="903" t="s">
        <v>281</v>
      </c>
      <c r="B30" s="897" t="s">
        <v>281</v>
      </c>
      <c r="C30" s="965"/>
      <c r="D30" s="965"/>
      <c r="E30" s="965"/>
      <c r="F30" s="965"/>
      <c r="G30" s="965"/>
      <c r="H30" s="965"/>
      <c r="I30" s="965"/>
      <c r="J30" s="965"/>
      <c r="K30" s="965"/>
      <c r="L30" s="965"/>
    </row>
    <row r="31" spans="1:12" customFormat="1">
      <c r="A31" s="866"/>
      <c r="B31" s="866" t="s">
        <v>534</v>
      </c>
      <c r="C31" s="965" t="s">
        <v>533</v>
      </c>
      <c r="D31" s="965"/>
      <c r="E31" s="965"/>
      <c r="F31" s="965"/>
      <c r="G31" s="965"/>
      <c r="H31" s="965"/>
      <c r="I31" s="965"/>
      <c r="J31" s="965"/>
      <c r="K31" s="965"/>
      <c r="L31" s="965"/>
    </row>
    <row r="32" spans="1:12" customFormat="1">
      <c r="A32" s="866"/>
      <c r="B32" s="866" t="s">
        <v>532</v>
      </c>
      <c r="C32" s="965" t="s">
        <v>531</v>
      </c>
      <c r="D32" s="965"/>
      <c r="E32" s="965"/>
      <c r="F32" s="965"/>
      <c r="G32" s="965"/>
      <c r="H32" s="965"/>
      <c r="I32" s="965"/>
      <c r="J32" s="965"/>
      <c r="K32" s="965"/>
      <c r="L32" s="965"/>
    </row>
    <row r="33" spans="1:12" customFormat="1" ht="13.5" customHeight="1">
      <c r="A33" s="866"/>
      <c r="B33" s="866" t="s">
        <v>530</v>
      </c>
      <c r="C33" s="968" t="s">
        <v>738</v>
      </c>
      <c r="D33" s="968"/>
      <c r="E33" s="968"/>
      <c r="F33" s="968"/>
      <c r="G33" s="968"/>
      <c r="H33" s="968"/>
      <c r="I33" s="968"/>
      <c r="J33" s="968"/>
      <c r="K33" s="968"/>
      <c r="L33" s="968"/>
    </row>
    <row r="34" spans="1:12" customFormat="1">
      <c r="A34" s="903" t="s">
        <v>282</v>
      </c>
      <c r="B34" s="897" t="s">
        <v>282</v>
      </c>
      <c r="C34" s="968"/>
      <c r="D34" s="968"/>
      <c r="E34" s="968"/>
      <c r="F34" s="968"/>
      <c r="G34" s="968"/>
      <c r="H34" s="968"/>
      <c r="I34" s="968"/>
      <c r="J34" s="968"/>
      <c r="K34" s="968"/>
      <c r="L34" s="968"/>
    </row>
    <row r="35" spans="1:12" customFormat="1">
      <c r="A35" s="903" t="s">
        <v>283</v>
      </c>
      <c r="B35" s="897" t="s">
        <v>283</v>
      </c>
      <c r="C35" s="968"/>
      <c r="D35" s="968"/>
      <c r="E35" s="968"/>
      <c r="F35" s="968"/>
      <c r="G35" s="968"/>
      <c r="H35" s="968"/>
      <c r="I35" s="968"/>
      <c r="J35" s="968"/>
      <c r="K35" s="968"/>
      <c r="L35" s="968"/>
    </row>
    <row r="36" spans="1:12" customFormat="1">
      <c r="A36" s="903"/>
      <c r="B36" s="897"/>
      <c r="C36" s="968"/>
      <c r="D36" s="968"/>
      <c r="E36" s="968"/>
      <c r="F36" s="968"/>
      <c r="G36" s="968"/>
      <c r="H36" s="968"/>
      <c r="I36" s="968"/>
      <c r="J36" s="968"/>
      <c r="K36" s="968"/>
      <c r="L36" s="968"/>
    </row>
    <row r="37" spans="1:12" customFormat="1">
      <c r="A37" s="903"/>
      <c r="B37" s="897" t="s">
        <v>529</v>
      </c>
      <c r="C37" s="965" t="s">
        <v>707</v>
      </c>
      <c r="D37" s="965"/>
      <c r="E37" s="965"/>
      <c r="F37" s="965"/>
      <c r="G37" s="965"/>
      <c r="H37" s="965"/>
      <c r="I37" s="965"/>
      <c r="J37" s="965"/>
      <c r="K37" s="965"/>
      <c r="L37" s="965"/>
    </row>
    <row r="38" spans="1:12" customFormat="1">
      <c r="A38" s="903"/>
      <c r="B38" s="897"/>
      <c r="C38" s="965"/>
      <c r="D38" s="965"/>
      <c r="E38" s="965"/>
      <c r="F38" s="965"/>
      <c r="G38" s="965"/>
      <c r="H38" s="965"/>
      <c r="I38" s="965"/>
      <c r="J38" s="965"/>
      <c r="K38" s="965"/>
      <c r="L38" s="965"/>
    </row>
    <row r="39" spans="1:12" customFormat="1">
      <c r="A39" s="903"/>
      <c r="B39" s="897"/>
      <c r="C39" s="965"/>
      <c r="D39" s="965"/>
      <c r="E39" s="965"/>
      <c r="F39" s="965"/>
      <c r="G39" s="965"/>
      <c r="H39" s="965"/>
      <c r="I39" s="965"/>
      <c r="J39" s="965"/>
      <c r="K39" s="965"/>
      <c r="L39" s="965"/>
    </row>
    <row r="40" spans="1:12" customFormat="1">
      <c r="A40" s="903"/>
      <c r="B40" s="897"/>
      <c r="C40" s="897"/>
      <c r="D40" s="897"/>
      <c r="E40" s="897"/>
      <c r="F40" s="897"/>
      <c r="G40" s="897"/>
      <c r="H40" s="897"/>
      <c r="I40" s="897"/>
      <c r="J40" s="897"/>
      <c r="K40" s="907"/>
      <c r="L40" s="907"/>
    </row>
    <row r="41" spans="1:12" customFormat="1">
      <c r="A41" s="897" t="s">
        <v>528</v>
      </c>
      <c r="B41" s="897"/>
      <c r="C41" s="897"/>
      <c r="D41" s="897"/>
      <c r="E41" s="897"/>
      <c r="F41" s="897"/>
      <c r="G41" s="897"/>
      <c r="H41" s="897"/>
      <c r="I41" s="897"/>
      <c r="J41" s="866"/>
      <c r="K41" s="902"/>
      <c r="L41" s="902"/>
    </row>
    <row r="42" spans="1:12" customFormat="1">
      <c r="A42" s="866"/>
      <c r="B42" s="866" t="s">
        <v>560</v>
      </c>
      <c r="C42" s="966" t="s">
        <v>561</v>
      </c>
      <c r="D42" s="966"/>
      <c r="E42" s="966"/>
      <c r="F42" s="966"/>
      <c r="G42" s="966"/>
      <c r="H42" s="966"/>
      <c r="I42" s="966"/>
      <c r="J42" s="966"/>
      <c r="K42" s="966"/>
      <c r="L42" s="966"/>
    </row>
    <row r="43" spans="1:12" customFormat="1">
      <c r="A43" s="866"/>
      <c r="B43" s="866"/>
      <c r="C43" s="966"/>
      <c r="D43" s="966"/>
      <c r="E43" s="966"/>
      <c r="F43" s="966"/>
      <c r="G43" s="966"/>
      <c r="H43" s="966"/>
      <c r="I43" s="966"/>
      <c r="J43" s="966"/>
      <c r="K43" s="966"/>
      <c r="L43" s="966"/>
    </row>
    <row r="44" spans="1:12" customFormat="1">
      <c r="A44" s="866"/>
      <c r="B44" s="866" t="s">
        <v>562</v>
      </c>
      <c r="C44" s="966" t="s">
        <v>715</v>
      </c>
      <c r="D44" s="966"/>
      <c r="E44" s="966"/>
      <c r="F44" s="966"/>
      <c r="G44" s="966"/>
      <c r="H44" s="966"/>
      <c r="I44" s="966"/>
      <c r="J44" s="966"/>
      <c r="K44" s="966"/>
      <c r="L44" s="966"/>
    </row>
    <row r="45" spans="1:12" customFormat="1">
      <c r="A45" s="866"/>
      <c r="B45" s="866"/>
      <c r="C45" s="966"/>
      <c r="D45" s="966"/>
      <c r="E45" s="966"/>
      <c r="F45" s="966"/>
      <c r="G45" s="966"/>
      <c r="H45" s="966"/>
      <c r="I45" s="966"/>
      <c r="J45" s="966"/>
      <c r="K45" s="966"/>
      <c r="L45" s="966"/>
    </row>
    <row r="46" spans="1:12" customFormat="1">
      <c r="A46" s="866"/>
      <c r="B46" s="866"/>
      <c r="C46" s="967" t="s">
        <v>563</v>
      </c>
      <c r="D46" s="967"/>
      <c r="E46" s="967"/>
      <c r="F46" s="967"/>
      <c r="G46" s="967"/>
      <c r="H46" s="967"/>
      <c r="I46" s="967"/>
      <c r="J46" s="967"/>
      <c r="K46" s="967"/>
      <c r="L46" s="967"/>
    </row>
    <row r="47" spans="1:12" customFormat="1">
      <c r="A47" s="866"/>
      <c r="B47" s="866"/>
      <c r="C47" s="967"/>
      <c r="D47" s="967"/>
      <c r="E47" s="967"/>
      <c r="F47" s="967"/>
      <c r="G47" s="967"/>
      <c r="H47" s="967"/>
      <c r="I47" s="967"/>
      <c r="J47" s="967"/>
      <c r="K47" s="967"/>
      <c r="L47" s="967"/>
    </row>
    <row r="48" spans="1:12" customFormat="1">
      <c r="A48" s="866"/>
      <c r="B48" s="866" t="s">
        <v>564</v>
      </c>
      <c r="C48" s="966" t="s">
        <v>565</v>
      </c>
      <c r="D48" s="966"/>
      <c r="E48" s="966"/>
      <c r="F48" s="966"/>
      <c r="G48" s="966"/>
      <c r="H48" s="966"/>
      <c r="I48" s="966"/>
      <c r="J48" s="966"/>
      <c r="K48" s="966"/>
      <c r="L48" s="966"/>
    </row>
    <row r="49" spans="1:12" customFormat="1">
      <c r="A49" s="903"/>
      <c r="B49" s="897"/>
      <c r="C49" s="902"/>
      <c r="D49" s="902"/>
      <c r="E49" s="902"/>
      <c r="F49" s="902"/>
      <c r="G49" s="902"/>
      <c r="H49" s="902"/>
      <c r="I49" s="902"/>
      <c r="J49" s="902"/>
      <c r="K49" s="902"/>
      <c r="L49" s="902"/>
    </row>
    <row r="50" spans="1:12" customFormat="1">
      <c r="A50" s="903" t="s">
        <v>284</v>
      </c>
      <c r="B50" s="897"/>
      <c r="C50" s="902"/>
      <c r="D50" s="902"/>
      <c r="E50" s="902"/>
      <c r="F50" s="902"/>
      <c r="G50" s="902"/>
      <c r="H50" s="902"/>
      <c r="I50" s="902"/>
      <c r="J50" s="902"/>
      <c r="K50" s="902"/>
      <c r="L50" s="902"/>
    </row>
    <row r="51" spans="1:12" customFormat="1" ht="13.5" customHeight="1">
      <c r="A51" s="866"/>
      <c r="B51" s="965" t="s">
        <v>708</v>
      </c>
      <c r="C51" s="965"/>
      <c r="D51" s="965"/>
      <c r="E51" s="965"/>
      <c r="F51" s="965"/>
      <c r="G51" s="965"/>
      <c r="H51" s="965"/>
      <c r="I51" s="965"/>
      <c r="J51" s="965"/>
      <c r="K51" s="965"/>
      <c r="L51" s="965"/>
    </row>
    <row r="52" spans="1:12" customFormat="1">
      <c r="A52" s="866"/>
      <c r="B52" s="965"/>
      <c r="C52" s="965"/>
      <c r="D52" s="965"/>
      <c r="E52" s="965"/>
      <c r="F52" s="965"/>
      <c r="G52" s="965"/>
      <c r="H52" s="965"/>
      <c r="I52" s="965"/>
      <c r="J52" s="965"/>
      <c r="K52" s="965"/>
      <c r="L52" s="965"/>
    </row>
    <row r="53" spans="1:12" customFormat="1">
      <c r="A53" s="903"/>
      <c r="B53" s="897"/>
      <c r="C53" s="908"/>
      <c r="D53" s="897" t="s">
        <v>524</v>
      </c>
      <c r="E53" s="897" t="s">
        <v>524</v>
      </c>
      <c r="F53" s="897"/>
      <c r="G53" s="897"/>
      <c r="H53" s="897"/>
      <c r="I53" s="897"/>
      <c r="J53" s="897"/>
      <c r="K53" s="902"/>
      <c r="L53" s="902"/>
    </row>
    <row r="54" spans="1:12" customFormat="1">
      <c r="A54" s="903"/>
      <c r="B54" s="897"/>
      <c r="C54" s="908"/>
      <c r="D54" s="897" t="s">
        <v>524</v>
      </c>
      <c r="E54" s="897" t="s">
        <v>524</v>
      </c>
      <c r="F54" s="897"/>
      <c r="G54" s="897"/>
      <c r="H54" s="897"/>
      <c r="I54" s="897"/>
      <c r="J54" s="897"/>
      <c r="K54" s="902"/>
      <c r="L54" s="902"/>
    </row>
    <row r="55" spans="1:12" customFormat="1">
      <c r="A55" s="903"/>
      <c r="B55" s="897"/>
      <c r="C55" s="908"/>
      <c r="D55" s="897" t="s">
        <v>524</v>
      </c>
      <c r="E55" s="897" t="s">
        <v>524</v>
      </c>
      <c r="F55" s="897"/>
      <c r="G55" s="897"/>
      <c r="H55" s="897"/>
      <c r="I55" s="897"/>
      <c r="J55" s="897"/>
      <c r="K55" s="902"/>
      <c r="L55" s="902"/>
    </row>
    <row r="56" spans="1:12" customFormat="1">
      <c r="A56" s="903"/>
      <c r="B56" s="897"/>
      <c r="C56" s="897"/>
      <c r="D56" s="897"/>
      <c r="E56" s="897"/>
      <c r="F56" s="897"/>
      <c r="G56" s="897"/>
      <c r="H56" s="897"/>
      <c r="I56" s="897"/>
      <c r="J56" s="897"/>
      <c r="K56" s="902"/>
      <c r="L56" s="902"/>
    </row>
    <row r="57" spans="1:12" customFormat="1">
      <c r="A57" s="866"/>
      <c r="B57" s="963" t="s">
        <v>601</v>
      </c>
      <c r="C57" s="964"/>
      <c r="D57" s="964"/>
      <c r="E57" s="964"/>
      <c r="F57" s="964"/>
      <c r="G57" s="964"/>
      <c r="H57" s="964"/>
      <c r="I57" s="964"/>
      <c r="J57" s="964"/>
      <c r="K57" s="902"/>
      <c r="L57" s="902"/>
    </row>
    <row r="58" spans="1:12" customFormat="1">
      <c r="A58" s="866"/>
      <c r="B58" s="963" t="s">
        <v>285</v>
      </c>
      <c r="C58" s="964"/>
      <c r="D58" s="964"/>
      <c r="E58" s="964"/>
      <c r="F58" s="964"/>
      <c r="G58" s="964"/>
      <c r="H58" s="964"/>
      <c r="I58" s="964"/>
      <c r="J58" s="964"/>
      <c r="K58" s="902"/>
      <c r="L58" s="902"/>
    </row>
    <row r="59" spans="1:12" customFormat="1">
      <c r="A59" s="866"/>
      <c r="B59" s="963" t="s">
        <v>600</v>
      </c>
      <c r="C59" s="964"/>
      <c r="D59" s="964"/>
      <c r="E59" s="964"/>
      <c r="F59" s="964"/>
      <c r="G59" s="964"/>
      <c r="H59" s="964"/>
      <c r="I59" s="964"/>
      <c r="J59" s="964"/>
      <c r="K59" s="964"/>
      <c r="L59" s="902"/>
    </row>
    <row r="60" spans="1:12" customFormat="1">
      <c r="A60" s="903"/>
      <c r="B60" s="897" t="s">
        <v>709</v>
      </c>
      <c r="C60" s="866"/>
      <c r="D60" s="872"/>
      <c r="E60" s="866"/>
      <c r="F60" s="866"/>
      <c r="G60" s="866"/>
      <c r="H60" s="866"/>
      <c r="I60" s="866"/>
      <c r="J60" s="866"/>
      <c r="K60" s="866"/>
      <c r="L60" s="866"/>
    </row>
    <row r="61" spans="1:12" s="313" customFormat="1">
      <c r="A61" s="302"/>
      <c r="B61" s="302"/>
      <c r="C61" s="302"/>
      <c r="D61" s="302"/>
      <c r="E61" s="302"/>
      <c r="F61" s="302"/>
      <c r="G61" s="302"/>
      <c r="H61" s="302"/>
      <c r="I61" s="302"/>
      <c r="J61" s="302"/>
    </row>
    <row r="62" spans="1:12" s="313" customFormat="1">
      <c r="A62" s="302"/>
      <c r="B62" s="302"/>
      <c r="C62" s="302"/>
      <c r="D62" s="302"/>
      <c r="E62" s="302"/>
      <c r="F62" s="302"/>
      <c r="G62" s="302"/>
      <c r="H62" s="302"/>
      <c r="I62" s="302"/>
      <c r="J62" s="302"/>
    </row>
    <row r="63" spans="1:12" s="313" customFormat="1">
      <c r="A63" s="302"/>
      <c r="B63" s="302"/>
      <c r="C63" s="302"/>
      <c r="D63" s="302"/>
      <c r="E63" s="302"/>
      <c r="F63" s="302"/>
      <c r="G63" s="302"/>
      <c r="H63" s="302"/>
      <c r="I63" s="302"/>
      <c r="J63" s="302"/>
    </row>
    <row r="64" spans="1:12" s="313" customFormat="1">
      <c r="A64" s="302"/>
      <c r="B64" s="302"/>
      <c r="C64" s="302"/>
      <c r="D64" s="302"/>
      <c r="E64" s="302"/>
      <c r="F64" s="302"/>
      <c r="G64" s="302"/>
      <c r="H64" s="302"/>
      <c r="I64" s="302"/>
      <c r="J64" s="302"/>
    </row>
    <row r="65" spans="1:10" s="313" customFormat="1">
      <c r="A65" s="302"/>
      <c r="B65" s="302"/>
      <c r="C65" s="302"/>
      <c r="D65" s="302"/>
      <c r="E65" s="302"/>
      <c r="F65" s="302"/>
      <c r="G65" s="302"/>
      <c r="H65" s="302"/>
      <c r="I65" s="302"/>
      <c r="J65" s="302"/>
    </row>
    <row r="66" spans="1:10" s="313" customFormat="1">
      <c r="A66" s="302"/>
      <c r="B66" s="302"/>
      <c r="C66" s="302"/>
      <c r="D66" s="302"/>
      <c r="E66" s="302"/>
      <c r="F66" s="302"/>
      <c r="G66" s="302"/>
      <c r="H66" s="302"/>
      <c r="I66" s="302"/>
      <c r="J66" s="302"/>
    </row>
    <row r="67" spans="1:10" s="313" customFormat="1">
      <c r="A67" s="302"/>
      <c r="B67" s="302"/>
      <c r="C67" s="302"/>
      <c r="D67" s="302"/>
      <c r="E67" s="302"/>
      <c r="F67" s="302"/>
      <c r="G67" s="302"/>
      <c r="H67" s="302"/>
      <c r="I67" s="302"/>
      <c r="J67" s="302"/>
    </row>
    <row r="68" spans="1:10" s="313" customFormat="1">
      <c r="A68" s="302"/>
      <c r="B68" s="302"/>
      <c r="C68" s="302"/>
      <c r="D68" s="302"/>
      <c r="E68" s="302"/>
      <c r="F68" s="302"/>
      <c r="G68" s="302"/>
      <c r="H68" s="302"/>
      <c r="I68" s="302"/>
      <c r="J68" s="302"/>
    </row>
    <row r="69" spans="1:10" s="313" customFormat="1">
      <c r="A69" s="302"/>
      <c r="B69" s="302"/>
      <c r="C69" s="302"/>
      <c r="D69" s="302"/>
      <c r="E69" s="302"/>
      <c r="F69" s="302"/>
      <c r="G69" s="302"/>
      <c r="H69" s="302"/>
      <c r="I69" s="302"/>
      <c r="J69" s="302"/>
    </row>
    <row r="70" spans="1:10" s="313" customFormat="1">
      <c r="A70" s="302"/>
      <c r="B70" s="302"/>
      <c r="C70" s="302"/>
      <c r="D70" s="302"/>
      <c r="E70" s="302"/>
      <c r="F70" s="302"/>
      <c r="G70" s="302"/>
      <c r="H70" s="302"/>
      <c r="I70" s="302"/>
      <c r="J70" s="302"/>
    </row>
    <row r="71" spans="1:10" s="313" customFormat="1">
      <c r="A71" s="302"/>
      <c r="B71" s="302"/>
      <c r="C71" s="302"/>
      <c r="D71" s="302"/>
      <c r="E71" s="302"/>
      <c r="F71" s="302"/>
      <c r="G71" s="302"/>
      <c r="H71" s="302"/>
      <c r="I71" s="302"/>
      <c r="J71" s="302"/>
    </row>
    <row r="72" spans="1:10" s="313" customFormat="1">
      <c r="A72" s="302"/>
      <c r="B72" s="302"/>
      <c r="C72" s="302"/>
      <c r="D72" s="302"/>
      <c r="E72" s="302"/>
      <c r="F72" s="302"/>
      <c r="G72" s="302"/>
      <c r="H72" s="302"/>
      <c r="I72" s="302"/>
      <c r="J72" s="302"/>
    </row>
    <row r="73" spans="1:10" s="313" customFormat="1">
      <c r="A73" s="302"/>
      <c r="B73" s="302"/>
      <c r="C73" s="302"/>
      <c r="D73" s="302"/>
      <c r="E73" s="302"/>
      <c r="F73" s="302"/>
      <c r="G73" s="302"/>
      <c r="H73" s="302"/>
      <c r="I73" s="302"/>
      <c r="J73" s="302"/>
    </row>
    <row r="74" spans="1:10" s="313" customFormat="1">
      <c r="A74" s="302"/>
      <c r="B74" s="302"/>
      <c r="C74" s="302"/>
      <c r="D74" s="302"/>
      <c r="E74" s="302"/>
      <c r="F74" s="302"/>
      <c r="G74" s="302"/>
      <c r="H74" s="302"/>
      <c r="I74" s="302"/>
      <c r="J74" s="302"/>
    </row>
  </sheetData>
  <sheetProtection sheet="1" objects="1" scenarios="1"/>
  <mergeCells count="21">
    <mergeCell ref="A5:L6"/>
    <mergeCell ref="A11:L12"/>
    <mergeCell ref="A13:K13"/>
    <mergeCell ref="A14:L14"/>
    <mergeCell ref="C21:L22"/>
    <mergeCell ref="C23:L24"/>
    <mergeCell ref="C25:L26"/>
    <mergeCell ref="C27:L28"/>
    <mergeCell ref="C29:L30"/>
    <mergeCell ref="C31:L31"/>
    <mergeCell ref="B59:K59"/>
    <mergeCell ref="C37:L39"/>
    <mergeCell ref="C42:L43"/>
    <mergeCell ref="B51:L52"/>
    <mergeCell ref="C32:L32"/>
    <mergeCell ref="B57:J57"/>
    <mergeCell ref="B58:J58"/>
    <mergeCell ref="C44:L45"/>
    <mergeCell ref="C46:L47"/>
    <mergeCell ref="C48:L48"/>
    <mergeCell ref="C33:L36"/>
  </mergeCells>
  <phoneticPr fontId="17"/>
  <hyperlinks>
    <hyperlink ref="H15" r:id="rId1" display="http://toukei.pref.gunma.jp/gio/gio2015.htm" xr:uid="{00000000-0004-0000-0000-000000000000}"/>
  </hyperlinks>
  <pageMargins left="0.70866141732283472" right="0.70866141732283472" top="0.74803149606299213" bottom="0.74803149606299213" header="0.31496062992125984" footer="0.31496062992125984"/>
  <pageSetup paperSize="9" scale="94"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B1:AN51"/>
  <sheetViews>
    <sheetView zoomScale="85" zoomScaleNormal="85" workbookViewId="0">
      <pane ySplit="5" topLeftCell="A6" activePane="bottomLeft" state="frozen"/>
      <selection pane="bottomLeft"/>
    </sheetView>
  </sheetViews>
  <sheetFormatPr defaultColWidth="9" defaultRowHeight="12" customHeight="1"/>
  <cols>
    <col min="1" max="1" width="2.59765625" style="1" customWidth="1"/>
    <col min="2" max="2" width="30.59765625" style="1" customWidth="1"/>
    <col min="3" max="40" width="12.33203125" style="1" customWidth="1"/>
    <col min="41" max="16384" width="9" style="1"/>
  </cols>
  <sheetData>
    <row r="1" spans="2:40" ht="12" customHeight="1">
      <c r="B1" s="22" t="s">
        <v>431</v>
      </c>
      <c r="C1" s="22" t="s">
        <v>428</v>
      </c>
    </row>
    <row r="3" spans="2:40" s="14" customFormat="1" ht="12" customHeight="1">
      <c r="B3" s="634"/>
      <c r="C3" s="26" t="s">
        <v>290</v>
      </c>
      <c r="D3" s="27" t="s">
        <v>19</v>
      </c>
      <c r="E3" s="28" t="s">
        <v>20</v>
      </c>
      <c r="F3" s="27" t="s">
        <v>21</v>
      </c>
      <c r="G3" s="28" t="s">
        <v>22</v>
      </c>
      <c r="H3" s="27" t="s">
        <v>23</v>
      </c>
      <c r="I3" s="28" t="s">
        <v>24</v>
      </c>
      <c r="J3" s="27" t="s">
        <v>25</v>
      </c>
      <c r="K3" s="28" t="s">
        <v>26</v>
      </c>
      <c r="L3" s="27">
        <v>10</v>
      </c>
      <c r="M3" s="28">
        <v>11</v>
      </c>
      <c r="N3" s="27">
        <v>12</v>
      </c>
      <c r="O3" s="29">
        <v>13</v>
      </c>
      <c r="P3" s="27">
        <v>14</v>
      </c>
      <c r="Q3" s="642">
        <v>15</v>
      </c>
      <c r="R3" s="642">
        <v>16</v>
      </c>
      <c r="S3" s="642">
        <v>17</v>
      </c>
      <c r="T3" s="642">
        <v>18</v>
      </c>
      <c r="U3" s="642">
        <v>19</v>
      </c>
      <c r="V3" s="642">
        <v>20</v>
      </c>
      <c r="W3" s="642">
        <v>21</v>
      </c>
      <c r="X3" s="642">
        <v>22</v>
      </c>
      <c r="Y3" s="642">
        <v>23</v>
      </c>
      <c r="Z3" s="642">
        <v>24</v>
      </c>
      <c r="AA3" s="642">
        <v>25</v>
      </c>
      <c r="AB3" s="642">
        <v>26</v>
      </c>
      <c r="AC3" s="642">
        <v>27</v>
      </c>
      <c r="AD3" s="642">
        <v>28</v>
      </c>
      <c r="AE3" s="642">
        <v>29</v>
      </c>
      <c r="AF3" s="642">
        <v>30</v>
      </c>
      <c r="AG3" s="642">
        <v>31</v>
      </c>
      <c r="AH3" s="642">
        <v>32</v>
      </c>
      <c r="AI3" s="642">
        <v>33</v>
      </c>
      <c r="AJ3" s="642">
        <v>34</v>
      </c>
      <c r="AK3" s="642">
        <v>35</v>
      </c>
      <c r="AL3" s="642">
        <v>36</v>
      </c>
      <c r="AM3" s="642">
        <v>37</v>
      </c>
      <c r="AN3" s="643"/>
    </row>
    <row r="4" spans="2:40" s="15" customFormat="1" ht="12" customHeight="1">
      <c r="B4" s="635"/>
      <c r="C4" s="30" t="s">
        <v>590</v>
      </c>
      <c r="D4" s="31" t="s">
        <v>321</v>
      </c>
      <c r="E4" s="32" t="s">
        <v>322</v>
      </c>
      <c r="F4" s="31" t="s">
        <v>323</v>
      </c>
      <c r="G4" s="33" t="s">
        <v>318</v>
      </c>
      <c r="H4" s="31" t="s">
        <v>324</v>
      </c>
      <c r="I4" s="32" t="s">
        <v>325</v>
      </c>
      <c r="J4" s="31" t="s">
        <v>591</v>
      </c>
      <c r="K4" s="32" t="s">
        <v>326</v>
      </c>
      <c r="L4" s="31" t="s">
        <v>327</v>
      </c>
      <c r="M4" s="32" t="s">
        <v>328</v>
      </c>
      <c r="N4" s="31" t="s">
        <v>329</v>
      </c>
      <c r="O4" s="34" t="s">
        <v>330</v>
      </c>
      <c r="P4" s="47" t="s">
        <v>331</v>
      </c>
      <c r="Q4" s="47" t="s">
        <v>332</v>
      </c>
      <c r="R4" s="47" t="s">
        <v>333</v>
      </c>
      <c r="S4" s="47" t="s">
        <v>334</v>
      </c>
      <c r="T4" s="47" t="s">
        <v>592</v>
      </c>
      <c r="U4" s="47" t="s">
        <v>335</v>
      </c>
      <c r="V4" s="47" t="s">
        <v>336</v>
      </c>
      <c r="W4" s="47" t="s">
        <v>0</v>
      </c>
      <c r="X4" s="47" t="s">
        <v>319</v>
      </c>
      <c r="Y4" s="47" t="s">
        <v>316</v>
      </c>
      <c r="Z4" s="47" t="s">
        <v>317</v>
      </c>
      <c r="AA4" s="47" t="s">
        <v>1</v>
      </c>
      <c r="AB4" s="47" t="s">
        <v>337</v>
      </c>
      <c r="AC4" s="47" t="s">
        <v>2</v>
      </c>
      <c r="AD4" s="47" t="s">
        <v>353</v>
      </c>
      <c r="AE4" s="47" t="s">
        <v>338</v>
      </c>
      <c r="AF4" s="47" t="s">
        <v>3</v>
      </c>
      <c r="AG4" s="47" t="s">
        <v>339</v>
      </c>
      <c r="AH4" s="47" t="s">
        <v>340</v>
      </c>
      <c r="AI4" s="47" t="s">
        <v>593</v>
      </c>
      <c r="AJ4" s="47" t="s">
        <v>320</v>
      </c>
      <c r="AK4" s="47" t="s">
        <v>357</v>
      </c>
      <c r="AL4" s="47" t="s">
        <v>341</v>
      </c>
      <c r="AM4" s="47" t="s">
        <v>342</v>
      </c>
      <c r="AN4" s="47" t="s">
        <v>430</v>
      </c>
    </row>
    <row r="5" spans="2:40" s="14" customFormat="1" ht="12" customHeight="1">
      <c r="B5" s="636"/>
      <c r="C5" s="637"/>
      <c r="D5" s="638"/>
      <c r="E5" s="639"/>
      <c r="F5" s="638"/>
      <c r="G5" s="639"/>
      <c r="H5" s="638"/>
      <c r="I5" s="639"/>
      <c r="J5" s="638"/>
      <c r="K5" s="639"/>
      <c r="L5" s="638"/>
      <c r="M5" s="639"/>
      <c r="N5" s="638"/>
      <c r="O5" s="640"/>
      <c r="P5" s="638"/>
      <c r="Q5" s="644"/>
      <c r="R5" s="644"/>
      <c r="S5" s="644"/>
      <c r="T5" s="644"/>
      <c r="U5" s="644"/>
      <c r="V5" s="644"/>
      <c r="W5" s="644"/>
      <c r="X5" s="644"/>
      <c r="Y5" s="644"/>
      <c r="Z5" s="644"/>
      <c r="AA5" s="644"/>
      <c r="AB5" s="644"/>
      <c r="AC5" s="644"/>
      <c r="AD5" s="644"/>
      <c r="AE5" s="644"/>
      <c r="AF5" s="644"/>
      <c r="AG5" s="644"/>
      <c r="AH5" s="644"/>
      <c r="AI5" s="644"/>
      <c r="AJ5" s="644"/>
      <c r="AK5" s="644"/>
      <c r="AL5" s="644"/>
      <c r="AM5" s="644"/>
      <c r="AN5" s="644"/>
    </row>
    <row r="6" spans="2:40" ht="12" customHeight="1">
      <c r="B6" s="23" t="s">
        <v>586</v>
      </c>
      <c r="C6" s="35">
        <f>計算表!$C$8*投入係数表37!C6</f>
        <v>0</v>
      </c>
      <c r="D6" s="36">
        <f>計算表!$C$9*投入係数表37!D6</f>
        <v>0</v>
      </c>
      <c r="E6" s="37">
        <f>計算表!$C$10*投入係数表37!E6</f>
        <v>0</v>
      </c>
      <c r="F6" s="36">
        <f>計算表!$C$11*投入係数表37!F6</f>
        <v>0</v>
      </c>
      <c r="G6" s="37">
        <f>計算表!$C$12*投入係数表37!G6</f>
        <v>0</v>
      </c>
      <c r="H6" s="36">
        <f>計算表!$C$13*投入係数表37!H6</f>
        <v>0</v>
      </c>
      <c r="I6" s="37">
        <f>計算表!$C$14*投入係数表37!I6</f>
        <v>0</v>
      </c>
      <c r="J6" s="36">
        <f>計算表!$C$15*投入係数表37!J6</f>
        <v>0</v>
      </c>
      <c r="K6" s="37">
        <f>計算表!$C$16*投入係数表37!K6</f>
        <v>0</v>
      </c>
      <c r="L6" s="36">
        <f>計算表!$C$17*投入係数表37!L6</f>
        <v>0</v>
      </c>
      <c r="M6" s="37">
        <f>計算表!$C$18*投入係数表37!M6</f>
        <v>0</v>
      </c>
      <c r="N6" s="36">
        <f>計算表!$C$19*投入係数表37!N6</f>
        <v>0</v>
      </c>
      <c r="O6" s="38">
        <f>計算表!$C$20*投入係数表37!O6</f>
        <v>0</v>
      </c>
      <c r="P6" s="38">
        <f>計算表!$C$21*投入係数表37!P6</f>
        <v>0</v>
      </c>
      <c r="Q6" s="38">
        <f>計算表!$C$22*投入係数表37!Q6</f>
        <v>0</v>
      </c>
      <c r="R6" s="38">
        <f>計算表!$C$23*投入係数表37!R6</f>
        <v>0</v>
      </c>
      <c r="S6" s="38">
        <f>計算表!$C$24*投入係数表37!S6</f>
        <v>0</v>
      </c>
      <c r="T6" s="38">
        <f>計算表!$C$25*投入係数表37!T6</f>
        <v>0</v>
      </c>
      <c r="U6" s="38">
        <f>計算表!$C$26*投入係数表37!U6</f>
        <v>0</v>
      </c>
      <c r="V6" s="38">
        <f>計算表!$C$27*投入係数表37!V6</f>
        <v>0</v>
      </c>
      <c r="W6" s="38">
        <f>計算表!$C$28*投入係数表37!W6</f>
        <v>0</v>
      </c>
      <c r="X6" s="38">
        <f>計算表!$C$29*投入係数表37!X6</f>
        <v>0</v>
      </c>
      <c r="Y6" s="38">
        <f>計算表!$C$30*投入係数表37!Y6</f>
        <v>0</v>
      </c>
      <c r="Z6" s="38">
        <f>計算表!$C$31*投入係数表37!Z6</f>
        <v>0</v>
      </c>
      <c r="AA6" s="38">
        <f>計算表!$C$32*投入係数表37!AA6</f>
        <v>0</v>
      </c>
      <c r="AB6" s="38">
        <f>計算表!$C$33*投入係数表37!AB6</f>
        <v>0</v>
      </c>
      <c r="AC6" s="38">
        <f>計算表!$C$34*投入係数表37!AC6</f>
        <v>0</v>
      </c>
      <c r="AD6" s="38">
        <f>計算表!$C$35*投入係数表37!AD6</f>
        <v>0</v>
      </c>
      <c r="AE6" s="38">
        <f>計算表!$C$36*投入係数表37!AE6</f>
        <v>0</v>
      </c>
      <c r="AF6" s="38">
        <f>計算表!$C$37*投入係数表37!AF6</f>
        <v>0</v>
      </c>
      <c r="AG6" s="38">
        <f>計算表!$C$38*投入係数表37!AG6</f>
        <v>0</v>
      </c>
      <c r="AH6" s="38">
        <f>計算表!$C$39*投入係数表37!AH6</f>
        <v>0</v>
      </c>
      <c r="AI6" s="38">
        <f>計算表!$C$40*投入係数表37!AI6</f>
        <v>0</v>
      </c>
      <c r="AJ6" s="38">
        <f>計算表!$C$41*投入係数表37!AJ6</f>
        <v>0</v>
      </c>
      <c r="AK6" s="38">
        <f>計算表!$C$42*投入係数表37!AK6</f>
        <v>0</v>
      </c>
      <c r="AL6" s="38">
        <f>計算表!$C$43*投入係数表37!AL6</f>
        <v>0</v>
      </c>
      <c r="AM6" s="38">
        <f>計算表!$C$44*投入係数表37!AM6</f>
        <v>0</v>
      </c>
      <c r="AN6" s="36">
        <f>SUM(C6:AM6)</f>
        <v>0</v>
      </c>
    </row>
    <row r="7" spans="2:40" ht="12" customHeight="1">
      <c r="B7" s="23" t="s">
        <v>359</v>
      </c>
      <c r="C7" s="35">
        <f>計算表!$C$8*投入係数表37!C7</f>
        <v>0</v>
      </c>
      <c r="D7" s="36">
        <f>計算表!$C$9*投入係数表37!D7</f>
        <v>0</v>
      </c>
      <c r="E7" s="37">
        <f>計算表!$C$10*投入係数表37!E7</f>
        <v>0</v>
      </c>
      <c r="F7" s="36">
        <f>計算表!$C$11*投入係数表37!F7</f>
        <v>0</v>
      </c>
      <c r="G7" s="37">
        <f>計算表!$C$12*投入係数表37!G7</f>
        <v>0</v>
      </c>
      <c r="H7" s="36">
        <f>計算表!$C$13*投入係数表37!H7</f>
        <v>0</v>
      </c>
      <c r="I7" s="37">
        <f>計算表!$C$14*投入係数表37!I7</f>
        <v>0</v>
      </c>
      <c r="J7" s="36">
        <f>計算表!$C$15*投入係数表37!J7</f>
        <v>0</v>
      </c>
      <c r="K7" s="37">
        <f>計算表!$C$16*投入係数表37!K7</f>
        <v>0</v>
      </c>
      <c r="L7" s="36">
        <f>計算表!$C$17*投入係数表37!L7</f>
        <v>0</v>
      </c>
      <c r="M7" s="37">
        <f>計算表!$C$18*投入係数表37!M7</f>
        <v>0</v>
      </c>
      <c r="N7" s="36">
        <f>計算表!$C$19*投入係数表37!N7</f>
        <v>0</v>
      </c>
      <c r="O7" s="38">
        <f>計算表!$C$20*投入係数表37!O7</f>
        <v>0</v>
      </c>
      <c r="P7" s="38">
        <f>計算表!$C$21*投入係数表37!P7</f>
        <v>0</v>
      </c>
      <c r="Q7" s="38">
        <f>計算表!$C$22*投入係数表37!Q7</f>
        <v>0</v>
      </c>
      <c r="R7" s="38">
        <f>計算表!$C$23*投入係数表37!R7</f>
        <v>0</v>
      </c>
      <c r="S7" s="38">
        <f>計算表!$C$24*投入係数表37!S7</f>
        <v>0</v>
      </c>
      <c r="T7" s="38">
        <f>計算表!$C$25*投入係数表37!T7</f>
        <v>0</v>
      </c>
      <c r="U7" s="38">
        <f>計算表!$C$26*投入係数表37!U7</f>
        <v>0</v>
      </c>
      <c r="V7" s="38">
        <f>計算表!$C$27*投入係数表37!V7</f>
        <v>0</v>
      </c>
      <c r="W7" s="38">
        <f>計算表!$C$28*投入係数表37!W7</f>
        <v>0</v>
      </c>
      <c r="X7" s="38">
        <f>計算表!$C$29*投入係数表37!X7</f>
        <v>0</v>
      </c>
      <c r="Y7" s="38">
        <f>計算表!$C$30*投入係数表37!Y7</f>
        <v>0</v>
      </c>
      <c r="Z7" s="38">
        <f>計算表!$C$31*投入係数表37!Z7</f>
        <v>0</v>
      </c>
      <c r="AA7" s="38">
        <f>計算表!$C$32*投入係数表37!AA7</f>
        <v>0</v>
      </c>
      <c r="AB7" s="38">
        <f>計算表!$C$33*投入係数表37!AB7</f>
        <v>0</v>
      </c>
      <c r="AC7" s="38">
        <f>計算表!$C$34*投入係数表37!AC7</f>
        <v>0</v>
      </c>
      <c r="AD7" s="38">
        <f>計算表!$C$35*投入係数表37!AD7</f>
        <v>0</v>
      </c>
      <c r="AE7" s="38">
        <f>計算表!$C$36*投入係数表37!AE7</f>
        <v>0</v>
      </c>
      <c r="AF7" s="38">
        <f>計算表!$C$37*投入係数表37!AF7</f>
        <v>0</v>
      </c>
      <c r="AG7" s="38">
        <f>計算表!$C$38*投入係数表37!AG7</f>
        <v>0</v>
      </c>
      <c r="AH7" s="38">
        <f>計算表!$C$39*投入係数表37!AH7</f>
        <v>0</v>
      </c>
      <c r="AI7" s="38">
        <f>計算表!$C$40*投入係数表37!AI7</f>
        <v>0</v>
      </c>
      <c r="AJ7" s="38">
        <f>計算表!$C$41*投入係数表37!AJ7</f>
        <v>0</v>
      </c>
      <c r="AK7" s="38">
        <f>計算表!$C$42*投入係数表37!AK7</f>
        <v>0</v>
      </c>
      <c r="AL7" s="38">
        <f>計算表!$C$43*投入係数表37!AL7</f>
        <v>0</v>
      </c>
      <c r="AM7" s="38">
        <f>計算表!$C$44*投入係数表37!AM7</f>
        <v>0</v>
      </c>
      <c r="AN7" s="36">
        <f t="shared" ref="AN7:AN43" si="0">SUM(C7:AM7)</f>
        <v>0</v>
      </c>
    </row>
    <row r="8" spans="2:40" ht="12" customHeight="1">
      <c r="B8" s="23" t="s">
        <v>360</v>
      </c>
      <c r="C8" s="35">
        <f>計算表!$C$8*投入係数表37!C8</f>
        <v>0</v>
      </c>
      <c r="D8" s="36">
        <f>計算表!$C$9*投入係数表37!D8</f>
        <v>0</v>
      </c>
      <c r="E8" s="37">
        <f>計算表!$C$10*投入係数表37!E8</f>
        <v>0</v>
      </c>
      <c r="F8" s="36">
        <f>計算表!$C$11*投入係数表37!F8</f>
        <v>0</v>
      </c>
      <c r="G8" s="37">
        <f>計算表!$C$12*投入係数表37!G8</f>
        <v>0</v>
      </c>
      <c r="H8" s="36">
        <f>計算表!$C$13*投入係数表37!H8</f>
        <v>0</v>
      </c>
      <c r="I8" s="37">
        <f>計算表!$C$14*投入係数表37!I8</f>
        <v>0</v>
      </c>
      <c r="J8" s="36">
        <f>計算表!$C$15*投入係数表37!J8</f>
        <v>0</v>
      </c>
      <c r="K8" s="37">
        <f>計算表!$C$16*投入係数表37!K8</f>
        <v>0</v>
      </c>
      <c r="L8" s="36">
        <f>計算表!$C$17*投入係数表37!L8</f>
        <v>0</v>
      </c>
      <c r="M8" s="37">
        <f>計算表!$C$18*投入係数表37!M8</f>
        <v>0</v>
      </c>
      <c r="N8" s="36">
        <f>計算表!$C$19*投入係数表37!N8</f>
        <v>0</v>
      </c>
      <c r="O8" s="38">
        <f>計算表!$C$20*投入係数表37!O8</f>
        <v>0</v>
      </c>
      <c r="P8" s="38">
        <f>計算表!$C$21*投入係数表37!P8</f>
        <v>0</v>
      </c>
      <c r="Q8" s="38">
        <f>計算表!$C$22*投入係数表37!Q8</f>
        <v>0</v>
      </c>
      <c r="R8" s="38">
        <f>計算表!$C$23*投入係数表37!R8</f>
        <v>0</v>
      </c>
      <c r="S8" s="38">
        <f>計算表!$C$24*投入係数表37!S8</f>
        <v>0</v>
      </c>
      <c r="T8" s="38">
        <f>計算表!$C$25*投入係数表37!T8</f>
        <v>0</v>
      </c>
      <c r="U8" s="38">
        <f>計算表!$C$26*投入係数表37!U8</f>
        <v>0</v>
      </c>
      <c r="V8" s="38">
        <f>計算表!$C$27*投入係数表37!V8</f>
        <v>0</v>
      </c>
      <c r="W8" s="38">
        <f>計算表!$C$28*投入係数表37!W8</f>
        <v>0</v>
      </c>
      <c r="X8" s="38">
        <f>計算表!$C$29*投入係数表37!X8</f>
        <v>0</v>
      </c>
      <c r="Y8" s="38">
        <f>計算表!$C$30*投入係数表37!Y8</f>
        <v>0</v>
      </c>
      <c r="Z8" s="38">
        <f>計算表!$C$31*投入係数表37!Z8</f>
        <v>0</v>
      </c>
      <c r="AA8" s="38">
        <f>計算表!$C$32*投入係数表37!AA8</f>
        <v>0</v>
      </c>
      <c r="AB8" s="38">
        <f>計算表!$C$33*投入係数表37!AB8</f>
        <v>0</v>
      </c>
      <c r="AC8" s="38">
        <f>計算表!$C$34*投入係数表37!AC8</f>
        <v>0</v>
      </c>
      <c r="AD8" s="38">
        <f>計算表!$C$35*投入係数表37!AD8</f>
        <v>0</v>
      </c>
      <c r="AE8" s="38">
        <f>計算表!$C$36*投入係数表37!AE8</f>
        <v>0</v>
      </c>
      <c r="AF8" s="38">
        <f>計算表!$C$37*投入係数表37!AF8</f>
        <v>0</v>
      </c>
      <c r="AG8" s="38">
        <f>計算表!$C$38*投入係数表37!AG8</f>
        <v>0</v>
      </c>
      <c r="AH8" s="38">
        <f>計算表!$C$39*投入係数表37!AH8</f>
        <v>0</v>
      </c>
      <c r="AI8" s="38">
        <f>計算表!$C$40*投入係数表37!AI8</f>
        <v>0</v>
      </c>
      <c r="AJ8" s="38">
        <f>計算表!$C$41*投入係数表37!AJ8</f>
        <v>0</v>
      </c>
      <c r="AK8" s="38">
        <f>計算表!$C$42*投入係数表37!AK8</f>
        <v>0</v>
      </c>
      <c r="AL8" s="38">
        <f>計算表!$C$43*投入係数表37!AL8</f>
        <v>0</v>
      </c>
      <c r="AM8" s="38">
        <f>計算表!$C$44*投入係数表37!AM8</f>
        <v>0</v>
      </c>
      <c r="AN8" s="36">
        <f t="shared" si="0"/>
        <v>0</v>
      </c>
    </row>
    <row r="9" spans="2:40" ht="12" customHeight="1">
      <c r="B9" s="23" t="s">
        <v>361</v>
      </c>
      <c r="C9" s="35">
        <f>計算表!$C$8*投入係数表37!C9</f>
        <v>0</v>
      </c>
      <c r="D9" s="36">
        <f>計算表!$C$9*投入係数表37!D9</f>
        <v>0</v>
      </c>
      <c r="E9" s="37">
        <f>計算表!$C$10*投入係数表37!E9</f>
        <v>0</v>
      </c>
      <c r="F9" s="36">
        <f>計算表!$C$11*投入係数表37!F9</f>
        <v>0</v>
      </c>
      <c r="G9" s="37">
        <f>計算表!$C$12*投入係数表37!G9</f>
        <v>0</v>
      </c>
      <c r="H9" s="36">
        <f>計算表!$C$13*投入係数表37!H9</f>
        <v>0</v>
      </c>
      <c r="I9" s="37">
        <f>計算表!$C$14*投入係数表37!I9</f>
        <v>0</v>
      </c>
      <c r="J9" s="36">
        <f>計算表!$C$15*投入係数表37!J9</f>
        <v>0</v>
      </c>
      <c r="K9" s="37">
        <f>計算表!$C$16*投入係数表37!K9</f>
        <v>0</v>
      </c>
      <c r="L9" s="36">
        <f>計算表!$C$17*投入係数表37!L9</f>
        <v>0</v>
      </c>
      <c r="M9" s="37">
        <f>計算表!$C$18*投入係数表37!M9</f>
        <v>0</v>
      </c>
      <c r="N9" s="36">
        <f>計算表!$C$19*投入係数表37!N9</f>
        <v>0</v>
      </c>
      <c r="O9" s="38">
        <f>計算表!$C$20*投入係数表37!O9</f>
        <v>0</v>
      </c>
      <c r="P9" s="38">
        <f>計算表!$C$21*投入係数表37!P9</f>
        <v>0</v>
      </c>
      <c r="Q9" s="38">
        <f>計算表!$C$22*投入係数表37!Q9</f>
        <v>0</v>
      </c>
      <c r="R9" s="38">
        <f>計算表!$C$23*投入係数表37!R9</f>
        <v>0</v>
      </c>
      <c r="S9" s="38">
        <f>計算表!$C$24*投入係数表37!S9</f>
        <v>0</v>
      </c>
      <c r="T9" s="38">
        <f>計算表!$C$25*投入係数表37!T9</f>
        <v>0</v>
      </c>
      <c r="U9" s="38">
        <f>計算表!$C$26*投入係数表37!U9</f>
        <v>0</v>
      </c>
      <c r="V9" s="38">
        <f>計算表!$C$27*投入係数表37!V9</f>
        <v>0</v>
      </c>
      <c r="W9" s="38">
        <f>計算表!$C$28*投入係数表37!W9</f>
        <v>0</v>
      </c>
      <c r="X9" s="38">
        <f>計算表!$C$29*投入係数表37!X9</f>
        <v>0</v>
      </c>
      <c r="Y9" s="38">
        <f>計算表!$C$30*投入係数表37!Y9</f>
        <v>0</v>
      </c>
      <c r="Z9" s="38">
        <f>計算表!$C$31*投入係数表37!Z9</f>
        <v>0</v>
      </c>
      <c r="AA9" s="38">
        <f>計算表!$C$32*投入係数表37!AA9</f>
        <v>0</v>
      </c>
      <c r="AB9" s="38">
        <f>計算表!$C$33*投入係数表37!AB9</f>
        <v>0</v>
      </c>
      <c r="AC9" s="38">
        <f>計算表!$C$34*投入係数表37!AC9</f>
        <v>0</v>
      </c>
      <c r="AD9" s="38">
        <f>計算表!$C$35*投入係数表37!AD9</f>
        <v>0</v>
      </c>
      <c r="AE9" s="38">
        <f>計算表!$C$36*投入係数表37!AE9</f>
        <v>0</v>
      </c>
      <c r="AF9" s="38">
        <f>計算表!$C$37*投入係数表37!AF9</f>
        <v>0</v>
      </c>
      <c r="AG9" s="38">
        <f>計算表!$C$38*投入係数表37!AG9</f>
        <v>0</v>
      </c>
      <c r="AH9" s="38">
        <f>計算表!$C$39*投入係数表37!AH9</f>
        <v>0</v>
      </c>
      <c r="AI9" s="38">
        <f>計算表!$C$40*投入係数表37!AI9</f>
        <v>0</v>
      </c>
      <c r="AJ9" s="38">
        <f>計算表!$C$41*投入係数表37!AJ9</f>
        <v>0</v>
      </c>
      <c r="AK9" s="38">
        <f>計算表!$C$42*投入係数表37!AK9</f>
        <v>0</v>
      </c>
      <c r="AL9" s="38">
        <f>計算表!$C$43*投入係数表37!AL9</f>
        <v>0</v>
      </c>
      <c r="AM9" s="38">
        <f>計算表!$C$44*投入係数表37!AM9</f>
        <v>0</v>
      </c>
      <c r="AN9" s="36">
        <f t="shared" si="0"/>
        <v>0</v>
      </c>
    </row>
    <row r="10" spans="2:40" ht="12" customHeight="1">
      <c r="B10" s="23" t="s">
        <v>363</v>
      </c>
      <c r="C10" s="35">
        <f>計算表!$C$8*投入係数表37!C10</f>
        <v>0</v>
      </c>
      <c r="D10" s="36">
        <f>計算表!$C$9*投入係数表37!D10</f>
        <v>0</v>
      </c>
      <c r="E10" s="37">
        <f>計算表!$C$10*投入係数表37!E10</f>
        <v>0</v>
      </c>
      <c r="F10" s="36">
        <f>計算表!$C$11*投入係数表37!F10</f>
        <v>0</v>
      </c>
      <c r="G10" s="37">
        <f>計算表!$C$12*投入係数表37!G10</f>
        <v>0</v>
      </c>
      <c r="H10" s="36">
        <f>計算表!$C$13*投入係数表37!H10</f>
        <v>0</v>
      </c>
      <c r="I10" s="37">
        <f>計算表!$C$14*投入係数表37!I10</f>
        <v>0</v>
      </c>
      <c r="J10" s="36">
        <f>計算表!$C$15*投入係数表37!J10</f>
        <v>0</v>
      </c>
      <c r="K10" s="37">
        <f>計算表!$C$16*投入係数表37!K10</f>
        <v>0</v>
      </c>
      <c r="L10" s="36">
        <f>計算表!$C$17*投入係数表37!L10</f>
        <v>0</v>
      </c>
      <c r="M10" s="37">
        <f>計算表!$C$18*投入係数表37!M10</f>
        <v>0</v>
      </c>
      <c r="N10" s="36">
        <f>計算表!$C$19*投入係数表37!N10</f>
        <v>0</v>
      </c>
      <c r="O10" s="38">
        <f>計算表!$C$20*投入係数表37!O10</f>
        <v>0</v>
      </c>
      <c r="P10" s="38">
        <f>計算表!$C$21*投入係数表37!P10</f>
        <v>0</v>
      </c>
      <c r="Q10" s="38">
        <f>計算表!$C$22*投入係数表37!Q10</f>
        <v>0</v>
      </c>
      <c r="R10" s="38">
        <f>計算表!$C$23*投入係数表37!R10</f>
        <v>0</v>
      </c>
      <c r="S10" s="38">
        <f>計算表!$C$24*投入係数表37!S10</f>
        <v>0</v>
      </c>
      <c r="T10" s="38">
        <f>計算表!$C$25*投入係数表37!T10</f>
        <v>0</v>
      </c>
      <c r="U10" s="38">
        <f>計算表!$C$26*投入係数表37!U10</f>
        <v>0</v>
      </c>
      <c r="V10" s="38">
        <f>計算表!$C$27*投入係数表37!V10</f>
        <v>0</v>
      </c>
      <c r="W10" s="38">
        <f>計算表!$C$28*投入係数表37!W10</f>
        <v>0</v>
      </c>
      <c r="X10" s="38">
        <f>計算表!$C$29*投入係数表37!X10</f>
        <v>0</v>
      </c>
      <c r="Y10" s="38">
        <f>計算表!$C$30*投入係数表37!Y10</f>
        <v>0</v>
      </c>
      <c r="Z10" s="38">
        <f>計算表!$C$31*投入係数表37!Z10</f>
        <v>0</v>
      </c>
      <c r="AA10" s="38">
        <f>計算表!$C$32*投入係数表37!AA10</f>
        <v>0</v>
      </c>
      <c r="AB10" s="38">
        <f>計算表!$C$33*投入係数表37!AB10</f>
        <v>0</v>
      </c>
      <c r="AC10" s="38">
        <f>計算表!$C$34*投入係数表37!AC10</f>
        <v>0</v>
      </c>
      <c r="AD10" s="38">
        <f>計算表!$C$35*投入係数表37!AD10</f>
        <v>0</v>
      </c>
      <c r="AE10" s="38">
        <f>計算表!$C$36*投入係数表37!AE10</f>
        <v>0</v>
      </c>
      <c r="AF10" s="38">
        <f>計算表!$C$37*投入係数表37!AF10</f>
        <v>0</v>
      </c>
      <c r="AG10" s="38">
        <f>計算表!$C$38*投入係数表37!AG10</f>
        <v>0</v>
      </c>
      <c r="AH10" s="38">
        <f>計算表!$C$39*投入係数表37!AH10</f>
        <v>0</v>
      </c>
      <c r="AI10" s="38">
        <f>計算表!$C$40*投入係数表37!AI10</f>
        <v>0</v>
      </c>
      <c r="AJ10" s="38">
        <f>計算表!$C$41*投入係数表37!AJ10</f>
        <v>0</v>
      </c>
      <c r="AK10" s="38">
        <f>計算表!$C$42*投入係数表37!AK10</f>
        <v>0</v>
      </c>
      <c r="AL10" s="38">
        <f>計算表!$C$43*投入係数表37!AL10</f>
        <v>0</v>
      </c>
      <c r="AM10" s="38">
        <f>計算表!$C$44*投入係数表37!AM10</f>
        <v>0</v>
      </c>
      <c r="AN10" s="36">
        <f t="shared" si="0"/>
        <v>0</v>
      </c>
    </row>
    <row r="11" spans="2:40" ht="12" customHeight="1">
      <c r="B11" s="23" t="s">
        <v>365</v>
      </c>
      <c r="C11" s="35">
        <f>計算表!$C$8*投入係数表37!C11</f>
        <v>0</v>
      </c>
      <c r="D11" s="36">
        <f>計算表!$C$9*投入係数表37!D11</f>
        <v>0</v>
      </c>
      <c r="E11" s="37">
        <f>計算表!$C$10*投入係数表37!E11</f>
        <v>0</v>
      </c>
      <c r="F11" s="36">
        <f>計算表!$C$11*投入係数表37!F11</f>
        <v>0</v>
      </c>
      <c r="G11" s="37">
        <f>計算表!$C$12*投入係数表37!G11</f>
        <v>0</v>
      </c>
      <c r="H11" s="36">
        <f>計算表!$C$13*投入係数表37!H11</f>
        <v>0</v>
      </c>
      <c r="I11" s="37">
        <f>計算表!$C$14*投入係数表37!I11</f>
        <v>0</v>
      </c>
      <c r="J11" s="36">
        <f>計算表!$C$15*投入係数表37!J11</f>
        <v>0</v>
      </c>
      <c r="K11" s="37">
        <f>計算表!$C$16*投入係数表37!K11</f>
        <v>0</v>
      </c>
      <c r="L11" s="36">
        <f>計算表!$C$17*投入係数表37!L11</f>
        <v>0</v>
      </c>
      <c r="M11" s="37">
        <f>計算表!$C$18*投入係数表37!M11</f>
        <v>0</v>
      </c>
      <c r="N11" s="36">
        <f>計算表!$C$19*投入係数表37!N11</f>
        <v>0</v>
      </c>
      <c r="O11" s="38">
        <f>計算表!$C$20*投入係数表37!O11</f>
        <v>0</v>
      </c>
      <c r="P11" s="38">
        <f>計算表!$C$21*投入係数表37!P11</f>
        <v>0</v>
      </c>
      <c r="Q11" s="38">
        <f>計算表!$C$22*投入係数表37!Q11</f>
        <v>0</v>
      </c>
      <c r="R11" s="38">
        <f>計算表!$C$23*投入係数表37!R11</f>
        <v>0</v>
      </c>
      <c r="S11" s="38">
        <f>計算表!$C$24*投入係数表37!S11</f>
        <v>0</v>
      </c>
      <c r="T11" s="38">
        <f>計算表!$C$25*投入係数表37!T11</f>
        <v>0</v>
      </c>
      <c r="U11" s="38">
        <f>計算表!$C$26*投入係数表37!U11</f>
        <v>0</v>
      </c>
      <c r="V11" s="38">
        <f>計算表!$C$27*投入係数表37!V11</f>
        <v>0</v>
      </c>
      <c r="W11" s="38">
        <f>計算表!$C$28*投入係数表37!W11</f>
        <v>0</v>
      </c>
      <c r="X11" s="38">
        <f>計算表!$C$29*投入係数表37!X11</f>
        <v>0</v>
      </c>
      <c r="Y11" s="38">
        <f>計算表!$C$30*投入係数表37!Y11</f>
        <v>0</v>
      </c>
      <c r="Z11" s="38">
        <f>計算表!$C$31*投入係数表37!Z11</f>
        <v>0</v>
      </c>
      <c r="AA11" s="38">
        <f>計算表!$C$32*投入係数表37!AA11</f>
        <v>0</v>
      </c>
      <c r="AB11" s="38">
        <f>計算表!$C$33*投入係数表37!AB11</f>
        <v>0</v>
      </c>
      <c r="AC11" s="38">
        <f>計算表!$C$34*投入係数表37!AC11</f>
        <v>0</v>
      </c>
      <c r="AD11" s="38">
        <f>計算表!$C$35*投入係数表37!AD11</f>
        <v>0</v>
      </c>
      <c r="AE11" s="38">
        <f>計算表!$C$36*投入係数表37!AE11</f>
        <v>0</v>
      </c>
      <c r="AF11" s="38">
        <f>計算表!$C$37*投入係数表37!AF11</f>
        <v>0</v>
      </c>
      <c r="AG11" s="38">
        <f>計算表!$C$38*投入係数表37!AG11</f>
        <v>0</v>
      </c>
      <c r="AH11" s="38">
        <f>計算表!$C$39*投入係数表37!AH11</f>
        <v>0</v>
      </c>
      <c r="AI11" s="38">
        <f>計算表!$C$40*投入係数表37!AI11</f>
        <v>0</v>
      </c>
      <c r="AJ11" s="38">
        <f>計算表!$C$41*投入係数表37!AJ11</f>
        <v>0</v>
      </c>
      <c r="AK11" s="38">
        <f>計算表!$C$42*投入係数表37!AK11</f>
        <v>0</v>
      </c>
      <c r="AL11" s="38">
        <f>計算表!$C$43*投入係数表37!AL11</f>
        <v>0</v>
      </c>
      <c r="AM11" s="38">
        <f>計算表!$C$44*投入係数表37!AM11</f>
        <v>0</v>
      </c>
      <c r="AN11" s="36">
        <f t="shared" si="0"/>
        <v>0</v>
      </c>
    </row>
    <row r="12" spans="2:40" ht="12" customHeight="1">
      <c r="B12" s="23" t="s">
        <v>367</v>
      </c>
      <c r="C12" s="35">
        <f>計算表!$C$8*投入係数表37!C12</f>
        <v>0</v>
      </c>
      <c r="D12" s="36">
        <f>計算表!$C$9*投入係数表37!D12</f>
        <v>0</v>
      </c>
      <c r="E12" s="37">
        <f>計算表!$C$10*投入係数表37!E12</f>
        <v>0</v>
      </c>
      <c r="F12" s="36">
        <f>計算表!$C$11*投入係数表37!F12</f>
        <v>0</v>
      </c>
      <c r="G12" s="37">
        <f>計算表!$C$12*投入係数表37!G12</f>
        <v>0</v>
      </c>
      <c r="H12" s="36">
        <f>計算表!$C$13*投入係数表37!H12</f>
        <v>0</v>
      </c>
      <c r="I12" s="37">
        <f>計算表!$C$14*投入係数表37!I12</f>
        <v>0</v>
      </c>
      <c r="J12" s="36">
        <f>計算表!$C$15*投入係数表37!J12</f>
        <v>0</v>
      </c>
      <c r="K12" s="37">
        <f>計算表!$C$16*投入係数表37!K12</f>
        <v>0</v>
      </c>
      <c r="L12" s="36">
        <f>計算表!$C$17*投入係数表37!L12</f>
        <v>0</v>
      </c>
      <c r="M12" s="37">
        <f>計算表!$C$18*投入係数表37!M12</f>
        <v>0</v>
      </c>
      <c r="N12" s="36">
        <f>計算表!$C$19*投入係数表37!N12</f>
        <v>0</v>
      </c>
      <c r="O12" s="38">
        <f>計算表!$C$20*投入係数表37!O12</f>
        <v>0</v>
      </c>
      <c r="P12" s="38">
        <f>計算表!$C$21*投入係数表37!P12</f>
        <v>0</v>
      </c>
      <c r="Q12" s="38">
        <f>計算表!$C$22*投入係数表37!Q12</f>
        <v>0</v>
      </c>
      <c r="R12" s="38">
        <f>計算表!$C$23*投入係数表37!R12</f>
        <v>0</v>
      </c>
      <c r="S12" s="38">
        <f>計算表!$C$24*投入係数表37!S12</f>
        <v>0</v>
      </c>
      <c r="T12" s="38">
        <f>計算表!$C$25*投入係数表37!T12</f>
        <v>0</v>
      </c>
      <c r="U12" s="38">
        <f>計算表!$C$26*投入係数表37!U12</f>
        <v>0</v>
      </c>
      <c r="V12" s="38">
        <f>計算表!$C$27*投入係数表37!V12</f>
        <v>0</v>
      </c>
      <c r="W12" s="38">
        <f>計算表!$C$28*投入係数表37!W12</f>
        <v>0</v>
      </c>
      <c r="X12" s="38">
        <f>計算表!$C$29*投入係数表37!X12</f>
        <v>0</v>
      </c>
      <c r="Y12" s="38">
        <f>計算表!$C$30*投入係数表37!Y12</f>
        <v>0</v>
      </c>
      <c r="Z12" s="38">
        <f>計算表!$C$31*投入係数表37!Z12</f>
        <v>0</v>
      </c>
      <c r="AA12" s="38">
        <f>計算表!$C$32*投入係数表37!AA12</f>
        <v>0</v>
      </c>
      <c r="AB12" s="38">
        <f>計算表!$C$33*投入係数表37!AB12</f>
        <v>0</v>
      </c>
      <c r="AC12" s="38">
        <f>計算表!$C$34*投入係数表37!AC12</f>
        <v>0</v>
      </c>
      <c r="AD12" s="38">
        <f>計算表!$C$35*投入係数表37!AD12</f>
        <v>0</v>
      </c>
      <c r="AE12" s="38">
        <f>計算表!$C$36*投入係数表37!AE12</f>
        <v>0</v>
      </c>
      <c r="AF12" s="38">
        <f>計算表!$C$37*投入係数表37!AF12</f>
        <v>0</v>
      </c>
      <c r="AG12" s="38">
        <f>計算表!$C$38*投入係数表37!AG12</f>
        <v>0</v>
      </c>
      <c r="AH12" s="38">
        <f>計算表!$C$39*投入係数表37!AH12</f>
        <v>0</v>
      </c>
      <c r="AI12" s="38">
        <f>計算表!$C$40*投入係数表37!AI12</f>
        <v>0</v>
      </c>
      <c r="AJ12" s="38">
        <f>計算表!$C$41*投入係数表37!AJ12</f>
        <v>0</v>
      </c>
      <c r="AK12" s="38">
        <f>計算表!$C$42*投入係数表37!AK12</f>
        <v>0</v>
      </c>
      <c r="AL12" s="38">
        <f>計算表!$C$43*投入係数表37!AL12</f>
        <v>0</v>
      </c>
      <c r="AM12" s="38">
        <f>計算表!$C$44*投入係数表37!AM12</f>
        <v>0</v>
      </c>
      <c r="AN12" s="36">
        <f t="shared" si="0"/>
        <v>0</v>
      </c>
    </row>
    <row r="13" spans="2:40" ht="12" customHeight="1">
      <c r="B13" s="23" t="s">
        <v>587</v>
      </c>
      <c r="C13" s="35">
        <f>計算表!$C$8*投入係数表37!C13</f>
        <v>0</v>
      </c>
      <c r="D13" s="36">
        <f>計算表!$C$9*投入係数表37!D13</f>
        <v>0</v>
      </c>
      <c r="E13" s="37">
        <f>計算表!$C$10*投入係数表37!E13</f>
        <v>0</v>
      </c>
      <c r="F13" s="36">
        <f>計算表!$C$11*投入係数表37!F13</f>
        <v>0</v>
      </c>
      <c r="G13" s="37">
        <f>計算表!$C$12*投入係数表37!G13</f>
        <v>0</v>
      </c>
      <c r="H13" s="36">
        <f>計算表!$C$13*投入係数表37!H13</f>
        <v>0</v>
      </c>
      <c r="I13" s="37">
        <f>計算表!$C$14*投入係数表37!I13</f>
        <v>0</v>
      </c>
      <c r="J13" s="36">
        <f>計算表!$C$15*投入係数表37!J13</f>
        <v>0</v>
      </c>
      <c r="K13" s="37">
        <f>計算表!$C$16*投入係数表37!K13</f>
        <v>0</v>
      </c>
      <c r="L13" s="36">
        <f>計算表!$C$17*投入係数表37!L13</f>
        <v>0</v>
      </c>
      <c r="M13" s="37">
        <f>計算表!$C$18*投入係数表37!M13</f>
        <v>0</v>
      </c>
      <c r="N13" s="36">
        <f>計算表!$C$19*投入係数表37!N13</f>
        <v>0</v>
      </c>
      <c r="O13" s="38">
        <f>計算表!$C$20*投入係数表37!O13</f>
        <v>0</v>
      </c>
      <c r="P13" s="38">
        <f>計算表!$C$21*投入係数表37!P13</f>
        <v>0</v>
      </c>
      <c r="Q13" s="38">
        <f>計算表!$C$22*投入係数表37!Q13</f>
        <v>0</v>
      </c>
      <c r="R13" s="38">
        <f>計算表!$C$23*投入係数表37!R13</f>
        <v>0</v>
      </c>
      <c r="S13" s="38">
        <f>計算表!$C$24*投入係数表37!S13</f>
        <v>0</v>
      </c>
      <c r="T13" s="38">
        <f>計算表!$C$25*投入係数表37!T13</f>
        <v>0</v>
      </c>
      <c r="U13" s="38">
        <f>計算表!$C$26*投入係数表37!U13</f>
        <v>0</v>
      </c>
      <c r="V13" s="38">
        <f>計算表!$C$27*投入係数表37!V13</f>
        <v>0</v>
      </c>
      <c r="W13" s="38">
        <f>計算表!$C$28*投入係数表37!W13</f>
        <v>0</v>
      </c>
      <c r="X13" s="38">
        <f>計算表!$C$29*投入係数表37!X13</f>
        <v>0</v>
      </c>
      <c r="Y13" s="38">
        <f>計算表!$C$30*投入係数表37!Y13</f>
        <v>0</v>
      </c>
      <c r="Z13" s="38">
        <f>計算表!$C$31*投入係数表37!Z13</f>
        <v>0</v>
      </c>
      <c r="AA13" s="38">
        <f>計算表!$C$32*投入係数表37!AA13</f>
        <v>0</v>
      </c>
      <c r="AB13" s="38">
        <f>計算表!$C$33*投入係数表37!AB13</f>
        <v>0</v>
      </c>
      <c r="AC13" s="38">
        <f>計算表!$C$34*投入係数表37!AC13</f>
        <v>0</v>
      </c>
      <c r="AD13" s="38">
        <f>計算表!$C$35*投入係数表37!AD13</f>
        <v>0</v>
      </c>
      <c r="AE13" s="38">
        <f>計算表!$C$36*投入係数表37!AE13</f>
        <v>0</v>
      </c>
      <c r="AF13" s="38">
        <f>計算表!$C$37*投入係数表37!AF13</f>
        <v>0</v>
      </c>
      <c r="AG13" s="38">
        <f>計算表!$C$38*投入係数表37!AG13</f>
        <v>0</v>
      </c>
      <c r="AH13" s="38">
        <f>計算表!$C$39*投入係数表37!AH13</f>
        <v>0</v>
      </c>
      <c r="AI13" s="38">
        <f>計算表!$C$40*投入係数表37!AI13</f>
        <v>0</v>
      </c>
      <c r="AJ13" s="38">
        <f>計算表!$C$41*投入係数表37!AJ13</f>
        <v>0</v>
      </c>
      <c r="AK13" s="38">
        <f>計算表!$C$42*投入係数表37!AK13</f>
        <v>0</v>
      </c>
      <c r="AL13" s="38">
        <f>計算表!$C$43*投入係数表37!AL13</f>
        <v>0</v>
      </c>
      <c r="AM13" s="38">
        <f>計算表!$C$44*投入係数表37!AM13</f>
        <v>0</v>
      </c>
      <c r="AN13" s="36">
        <f t="shared" si="0"/>
        <v>0</v>
      </c>
    </row>
    <row r="14" spans="2:40" ht="12" customHeight="1">
      <c r="B14" s="23" t="s">
        <v>369</v>
      </c>
      <c r="C14" s="35">
        <f>計算表!$C$8*投入係数表37!C14</f>
        <v>0</v>
      </c>
      <c r="D14" s="36">
        <f>計算表!$C$9*投入係数表37!D14</f>
        <v>0</v>
      </c>
      <c r="E14" s="37">
        <f>計算表!$C$10*投入係数表37!E14</f>
        <v>0</v>
      </c>
      <c r="F14" s="36">
        <f>計算表!$C$11*投入係数表37!F14</f>
        <v>0</v>
      </c>
      <c r="G14" s="37">
        <f>計算表!$C$12*投入係数表37!G14</f>
        <v>0</v>
      </c>
      <c r="H14" s="36">
        <f>計算表!$C$13*投入係数表37!H14</f>
        <v>0</v>
      </c>
      <c r="I14" s="37">
        <f>計算表!$C$14*投入係数表37!I14</f>
        <v>0</v>
      </c>
      <c r="J14" s="36">
        <f>計算表!$C$15*投入係数表37!J14</f>
        <v>0</v>
      </c>
      <c r="K14" s="37">
        <f>計算表!$C$16*投入係数表37!K14</f>
        <v>0</v>
      </c>
      <c r="L14" s="36">
        <f>計算表!$C$17*投入係数表37!L14</f>
        <v>0</v>
      </c>
      <c r="M14" s="37">
        <f>計算表!$C$18*投入係数表37!M14</f>
        <v>0</v>
      </c>
      <c r="N14" s="36">
        <f>計算表!$C$19*投入係数表37!N14</f>
        <v>0</v>
      </c>
      <c r="O14" s="38">
        <f>計算表!$C$20*投入係数表37!O14</f>
        <v>0</v>
      </c>
      <c r="P14" s="38">
        <f>計算表!$C$21*投入係数表37!P14</f>
        <v>0</v>
      </c>
      <c r="Q14" s="38">
        <f>計算表!$C$22*投入係数表37!Q14</f>
        <v>0</v>
      </c>
      <c r="R14" s="38">
        <f>計算表!$C$23*投入係数表37!R14</f>
        <v>0</v>
      </c>
      <c r="S14" s="38">
        <f>計算表!$C$24*投入係数表37!S14</f>
        <v>0</v>
      </c>
      <c r="T14" s="38">
        <f>計算表!$C$25*投入係数表37!T14</f>
        <v>0</v>
      </c>
      <c r="U14" s="38">
        <f>計算表!$C$26*投入係数表37!U14</f>
        <v>0</v>
      </c>
      <c r="V14" s="38">
        <f>計算表!$C$27*投入係数表37!V14</f>
        <v>0</v>
      </c>
      <c r="W14" s="38">
        <f>計算表!$C$28*投入係数表37!W14</f>
        <v>0</v>
      </c>
      <c r="X14" s="38">
        <f>計算表!$C$29*投入係数表37!X14</f>
        <v>0</v>
      </c>
      <c r="Y14" s="38">
        <f>計算表!$C$30*投入係数表37!Y14</f>
        <v>0</v>
      </c>
      <c r="Z14" s="38">
        <f>計算表!$C$31*投入係数表37!Z14</f>
        <v>0</v>
      </c>
      <c r="AA14" s="38">
        <f>計算表!$C$32*投入係数表37!AA14</f>
        <v>0</v>
      </c>
      <c r="AB14" s="38">
        <f>計算表!$C$33*投入係数表37!AB14</f>
        <v>0</v>
      </c>
      <c r="AC14" s="38">
        <f>計算表!$C$34*投入係数表37!AC14</f>
        <v>0</v>
      </c>
      <c r="AD14" s="38">
        <f>計算表!$C$35*投入係数表37!AD14</f>
        <v>0</v>
      </c>
      <c r="AE14" s="38">
        <f>計算表!$C$36*投入係数表37!AE14</f>
        <v>0</v>
      </c>
      <c r="AF14" s="38">
        <f>計算表!$C$37*投入係数表37!AF14</f>
        <v>0</v>
      </c>
      <c r="AG14" s="38">
        <f>計算表!$C$38*投入係数表37!AG14</f>
        <v>0</v>
      </c>
      <c r="AH14" s="38">
        <f>計算表!$C$39*投入係数表37!AH14</f>
        <v>0</v>
      </c>
      <c r="AI14" s="38">
        <f>計算表!$C$40*投入係数表37!AI14</f>
        <v>0</v>
      </c>
      <c r="AJ14" s="38">
        <f>計算表!$C$41*投入係数表37!AJ14</f>
        <v>0</v>
      </c>
      <c r="AK14" s="38">
        <f>計算表!$C$42*投入係数表37!AK14</f>
        <v>0</v>
      </c>
      <c r="AL14" s="38">
        <f>計算表!$C$43*投入係数表37!AL14</f>
        <v>0</v>
      </c>
      <c r="AM14" s="38">
        <f>計算表!$C$44*投入係数表37!AM14</f>
        <v>0</v>
      </c>
      <c r="AN14" s="36">
        <f t="shared" si="0"/>
        <v>0</v>
      </c>
    </row>
    <row r="15" spans="2:40" ht="12" customHeight="1">
      <c r="B15" s="23" t="s">
        <v>371</v>
      </c>
      <c r="C15" s="35">
        <f>計算表!$C$8*投入係数表37!C15</f>
        <v>0</v>
      </c>
      <c r="D15" s="36">
        <f>計算表!$C$9*投入係数表37!D15</f>
        <v>0</v>
      </c>
      <c r="E15" s="37">
        <f>計算表!$C$10*投入係数表37!E15</f>
        <v>0</v>
      </c>
      <c r="F15" s="36">
        <f>計算表!$C$11*投入係数表37!F15</f>
        <v>0</v>
      </c>
      <c r="G15" s="37">
        <f>計算表!$C$12*投入係数表37!G15</f>
        <v>0</v>
      </c>
      <c r="H15" s="36">
        <f>計算表!$C$13*投入係数表37!H15</f>
        <v>0</v>
      </c>
      <c r="I15" s="37">
        <f>計算表!$C$14*投入係数表37!I15</f>
        <v>0</v>
      </c>
      <c r="J15" s="36">
        <f>計算表!$C$15*投入係数表37!J15</f>
        <v>0</v>
      </c>
      <c r="K15" s="37">
        <f>計算表!$C$16*投入係数表37!K15</f>
        <v>0</v>
      </c>
      <c r="L15" s="36">
        <f>計算表!$C$17*投入係数表37!L15</f>
        <v>0</v>
      </c>
      <c r="M15" s="37">
        <f>計算表!$C$18*投入係数表37!M15</f>
        <v>0</v>
      </c>
      <c r="N15" s="36">
        <f>計算表!$C$19*投入係数表37!N15</f>
        <v>0</v>
      </c>
      <c r="O15" s="38">
        <f>計算表!$C$20*投入係数表37!O15</f>
        <v>0</v>
      </c>
      <c r="P15" s="38">
        <f>計算表!$C$21*投入係数表37!P15</f>
        <v>0</v>
      </c>
      <c r="Q15" s="38">
        <f>計算表!$C$22*投入係数表37!Q15</f>
        <v>0</v>
      </c>
      <c r="R15" s="38">
        <f>計算表!$C$23*投入係数表37!R15</f>
        <v>0</v>
      </c>
      <c r="S15" s="38">
        <f>計算表!$C$24*投入係数表37!S15</f>
        <v>0</v>
      </c>
      <c r="T15" s="38">
        <f>計算表!$C$25*投入係数表37!T15</f>
        <v>0</v>
      </c>
      <c r="U15" s="38">
        <f>計算表!$C$26*投入係数表37!U15</f>
        <v>0</v>
      </c>
      <c r="V15" s="38">
        <f>計算表!$C$27*投入係数表37!V15</f>
        <v>0</v>
      </c>
      <c r="W15" s="38">
        <f>計算表!$C$28*投入係数表37!W15</f>
        <v>0</v>
      </c>
      <c r="X15" s="38">
        <f>計算表!$C$29*投入係数表37!X15</f>
        <v>0</v>
      </c>
      <c r="Y15" s="38">
        <f>計算表!$C$30*投入係数表37!Y15</f>
        <v>0</v>
      </c>
      <c r="Z15" s="38">
        <f>計算表!$C$31*投入係数表37!Z15</f>
        <v>0</v>
      </c>
      <c r="AA15" s="38">
        <f>計算表!$C$32*投入係数表37!AA15</f>
        <v>0</v>
      </c>
      <c r="AB15" s="38">
        <f>計算表!$C$33*投入係数表37!AB15</f>
        <v>0</v>
      </c>
      <c r="AC15" s="38">
        <f>計算表!$C$34*投入係数表37!AC15</f>
        <v>0</v>
      </c>
      <c r="AD15" s="38">
        <f>計算表!$C$35*投入係数表37!AD15</f>
        <v>0</v>
      </c>
      <c r="AE15" s="38">
        <f>計算表!$C$36*投入係数表37!AE15</f>
        <v>0</v>
      </c>
      <c r="AF15" s="38">
        <f>計算表!$C$37*投入係数表37!AF15</f>
        <v>0</v>
      </c>
      <c r="AG15" s="38">
        <f>計算表!$C$38*投入係数表37!AG15</f>
        <v>0</v>
      </c>
      <c r="AH15" s="38">
        <f>計算表!$C$39*投入係数表37!AH15</f>
        <v>0</v>
      </c>
      <c r="AI15" s="38">
        <f>計算表!$C$40*投入係数表37!AI15</f>
        <v>0</v>
      </c>
      <c r="AJ15" s="38">
        <f>計算表!$C$41*投入係数表37!AJ15</f>
        <v>0</v>
      </c>
      <c r="AK15" s="38">
        <f>計算表!$C$42*投入係数表37!AK15</f>
        <v>0</v>
      </c>
      <c r="AL15" s="38">
        <f>計算表!$C$43*投入係数表37!AL15</f>
        <v>0</v>
      </c>
      <c r="AM15" s="38">
        <f>計算表!$C$44*投入係数表37!AM15</f>
        <v>0</v>
      </c>
      <c r="AN15" s="36">
        <f t="shared" si="0"/>
        <v>0</v>
      </c>
    </row>
    <row r="16" spans="2:40" ht="12" customHeight="1">
      <c r="B16" s="23" t="s">
        <v>373</v>
      </c>
      <c r="C16" s="35">
        <f>計算表!$C$8*投入係数表37!C16</f>
        <v>0</v>
      </c>
      <c r="D16" s="36">
        <f>計算表!$C$9*投入係数表37!D16</f>
        <v>0</v>
      </c>
      <c r="E16" s="37">
        <f>計算表!$C$10*投入係数表37!E16</f>
        <v>0</v>
      </c>
      <c r="F16" s="36">
        <f>計算表!$C$11*投入係数表37!F16</f>
        <v>0</v>
      </c>
      <c r="G16" s="37">
        <f>計算表!$C$12*投入係数表37!G16</f>
        <v>0</v>
      </c>
      <c r="H16" s="36">
        <f>計算表!$C$13*投入係数表37!H16</f>
        <v>0</v>
      </c>
      <c r="I16" s="37">
        <f>計算表!$C$14*投入係数表37!I16</f>
        <v>0</v>
      </c>
      <c r="J16" s="36">
        <f>計算表!$C$15*投入係数表37!J16</f>
        <v>0</v>
      </c>
      <c r="K16" s="37">
        <f>計算表!$C$16*投入係数表37!K16</f>
        <v>0</v>
      </c>
      <c r="L16" s="36">
        <f>計算表!$C$17*投入係数表37!L16</f>
        <v>0</v>
      </c>
      <c r="M16" s="37">
        <f>計算表!$C$18*投入係数表37!M16</f>
        <v>0</v>
      </c>
      <c r="N16" s="36">
        <f>計算表!$C$19*投入係数表37!N16</f>
        <v>0</v>
      </c>
      <c r="O16" s="38">
        <f>計算表!$C$20*投入係数表37!O16</f>
        <v>0</v>
      </c>
      <c r="P16" s="38">
        <f>計算表!$C$21*投入係数表37!P16</f>
        <v>0</v>
      </c>
      <c r="Q16" s="38">
        <f>計算表!$C$22*投入係数表37!Q16</f>
        <v>0</v>
      </c>
      <c r="R16" s="38">
        <f>計算表!$C$23*投入係数表37!R16</f>
        <v>0</v>
      </c>
      <c r="S16" s="38">
        <f>計算表!$C$24*投入係数表37!S16</f>
        <v>0</v>
      </c>
      <c r="T16" s="38">
        <f>計算表!$C$25*投入係数表37!T16</f>
        <v>0</v>
      </c>
      <c r="U16" s="38">
        <f>計算表!$C$26*投入係数表37!U16</f>
        <v>0</v>
      </c>
      <c r="V16" s="38">
        <f>計算表!$C$27*投入係数表37!V16</f>
        <v>0</v>
      </c>
      <c r="W16" s="38">
        <f>計算表!$C$28*投入係数表37!W16</f>
        <v>0</v>
      </c>
      <c r="X16" s="38">
        <f>計算表!$C$29*投入係数表37!X16</f>
        <v>0</v>
      </c>
      <c r="Y16" s="38">
        <f>計算表!$C$30*投入係数表37!Y16</f>
        <v>0</v>
      </c>
      <c r="Z16" s="38">
        <f>計算表!$C$31*投入係数表37!Z16</f>
        <v>0</v>
      </c>
      <c r="AA16" s="38">
        <f>計算表!$C$32*投入係数表37!AA16</f>
        <v>0</v>
      </c>
      <c r="AB16" s="38">
        <f>計算表!$C$33*投入係数表37!AB16</f>
        <v>0</v>
      </c>
      <c r="AC16" s="38">
        <f>計算表!$C$34*投入係数表37!AC16</f>
        <v>0</v>
      </c>
      <c r="AD16" s="38">
        <f>計算表!$C$35*投入係数表37!AD16</f>
        <v>0</v>
      </c>
      <c r="AE16" s="38">
        <f>計算表!$C$36*投入係数表37!AE16</f>
        <v>0</v>
      </c>
      <c r="AF16" s="38">
        <f>計算表!$C$37*投入係数表37!AF16</f>
        <v>0</v>
      </c>
      <c r="AG16" s="38">
        <f>計算表!$C$38*投入係数表37!AG16</f>
        <v>0</v>
      </c>
      <c r="AH16" s="38">
        <f>計算表!$C$39*投入係数表37!AH16</f>
        <v>0</v>
      </c>
      <c r="AI16" s="38">
        <f>計算表!$C$40*投入係数表37!AI16</f>
        <v>0</v>
      </c>
      <c r="AJ16" s="38">
        <f>計算表!$C$41*投入係数表37!AJ16</f>
        <v>0</v>
      </c>
      <c r="AK16" s="38">
        <f>計算表!$C$42*投入係数表37!AK16</f>
        <v>0</v>
      </c>
      <c r="AL16" s="38">
        <f>計算表!$C$43*投入係数表37!AL16</f>
        <v>0</v>
      </c>
      <c r="AM16" s="38">
        <f>計算表!$C$44*投入係数表37!AM16</f>
        <v>0</v>
      </c>
      <c r="AN16" s="36">
        <f t="shared" si="0"/>
        <v>0</v>
      </c>
    </row>
    <row r="17" spans="2:40" ht="12" customHeight="1">
      <c r="B17" s="23" t="s">
        <v>375</v>
      </c>
      <c r="C17" s="35">
        <f>計算表!$C$8*投入係数表37!C17</f>
        <v>0</v>
      </c>
      <c r="D17" s="36">
        <f>計算表!$C$9*投入係数表37!D17</f>
        <v>0</v>
      </c>
      <c r="E17" s="37">
        <f>計算表!$C$10*投入係数表37!E17</f>
        <v>0</v>
      </c>
      <c r="F17" s="36">
        <f>計算表!$C$11*投入係数表37!F17</f>
        <v>0</v>
      </c>
      <c r="G17" s="37">
        <f>計算表!$C$12*投入係数表37!G17</f>
        <v>0</v>
      </c>
      <c r="H17" s="36">
        <f>計算表!$C$13*投入係数表37!H17</f>
        <v>0</v>
      </c>
      <c r="I17" s="37">
        <f>計算表!$C$14*投入係数表37!I17</f>
        <v>0</v>
      </c>
      <c r="J17" s="36">
        <f>計算表!$C$15*投入係数表37!J17</f>
        <v>0</v>
      </c>
      <c r="K17" s="37">
        <f>計算表!$C$16*投入係数表37!K17</f>
        <v>0</v>
      </c>
      <c r="L17" s="36">
        <f>計算表!$C$17*投入係数表37!L17</f>
        <v>0</v>
      </c>
      <c r="M17" s="37">
        <f>計算表!$C$18*投入係数表37!M17</f>
        <v>0</v>
      </c>
      <c r="N17" s="36">
        <f>計算表!$C$19*投入係数表37!N17</f>
        <v>0</v>
      </c>
      <c r="O17" s="38">
        <f>計算表!$C$20*投入係数表37!O17</f>
        <v>0</v>
      </c>
      <c r="P17" s="38">
        <f>計算表!$C$21*投入係数表37!P17</f>
        <v>0</v>
      </c>
      <c r="Q17" s="38">
        <f>計算表!$C$22*投入係数表37!Q17</f>
        <v>0</v>
      </c>
      <c r="R17" s="38">
        <f>計算表!$C$23*投入係数表37!R17</f>
        <v>0</v>
      </c>
      <c r="S17" s="38">
        <f>計算表!$C$24*投入係数表37!S17</f>
        <v>0</v>
      </c>
      <c r="T17" s="38">
        <f>計算表!$C$25*投入係数表37!T17</f>
        <v>0</v>
      </c>
      <c r="U17" s="38">
        <f>計算表!$C$26*投入係数表37!U17</f>
        <v>0</v>
      </c>
      <c r="V17" s="38">
        <f>計算表!$C$27*投入係数表37!V17</f>
        <v>0</v>
      </c>
      <c r="W17" s="38">
        <f>計算表!$C$28*投入係数表37!W17</f>
        <v>0</v>
      </c>
      <c r="X17" s="38">
        <f>計算表!$C$29*投入係数表37!X17</f>
        <v>0</v>
      </c>
      <c r="Y17" s="38">
        <f>計算表!$C$30*投入係数表37!Y17</f>
        <v>0</v>
      </c>
      <c r="Z17" s="38">
        <f>計算表!$C$31*投入係数表37!Z17</f>
        <v>0</v>
      </c>
      <c r="AA17" s="38">
        <f>計算表!$C$32*投入係数表37!AA17</f>
        <v>0</v>
      </c>
      <c r="AB17" s="38">
        <f>計算表!$C$33*投入係数表37!AB17</f>
        <v>0</v>
      </c>
      <c r="AC17" s="38">
        <f>計算表!$C$34*投入係数表37!AC17</f>
        <v>0</v>
      </c>
      <c r="AD17" s="38">
        <f>計算表!$C$35*投入係数表37!AD17</f>
        <v>0</v>
      </c>
      <c r="AE17" s="38">
        <f>計算表!$C$36*投入係数表37!AE17</f>
        <v>0</v>
      </c>
      <c r="AF17" s="38">
        <f>計算表!$C$37*投入係数表37!AF17</f>
        <v>0</v>
      </c>
      <c r="AG17" s="38">
        <f>計算表!$C$38*投入係数表37!AG17</f>
        <v>0</v>
      </c>
      <c r="AH17" s="38">
        <f>計算表!$C$39*投入係数表37!AH17</f>
        <v>0</v>
      </c>
      <c r="AI17" s="38">
        <f>計算表!$C$40*投入係数表37!AI17</f>
        <v>0</v>
      </c>
      <c r="AJ17" s="38">
        <f>計算表!$C$41*投入係数表37!AJ17</f>
        <v>0</v>
      </c>
      <c r="AK17" s="38">
        <f>計算表!$C$42*投入係数表37!AK17</f>
        <v>0</v>
      </c>
      <c r="AL17" s="38">
        <f>計算表!$C$43*投入係数表37!AL17</f>
        <v>0</v>
      </c>
      <c r="AM17" s="38">
        <f>計算表!$C$44*投入係数表37!AM17</f>
        <v>0</v>
      </c>
      <c r="AN17" s="36">
        <f t="shared" si="0"/>
        <v>0</v>
      </c>
    </row>
    <row r="18" spans="2:40" ht="12" customHeight="1">
      <c r="B18" s="23" t="s">
        <v>377</v>
      </c>
      <c r="C18" s="35">
        <f>計算表!$C$8*投入係数表37!C18</f>
        <v>0</v>
      </c>
      <c r="D18" s="36">
        <f>計算表!$C$9*投入係数表37!D18</f>
        <v>0</v>
      </c>
      <c r="E18" s="37">
        <f>計算表!$C$10*投入係数表37!E18</f>
        <v>0</v>
      </c>
      <c r="F18" s="36">
        <f>計算表!$C$11*投入係数表37!F18</f>
        <v>0</v>
      </c>
      <c r="G18" s="37">
        <f>計算表!$C$12*投入係数表37!G18</f>
        <v>0</v>
      </c>
      <c r="H18" s="36">
        <f>計算表!$C$13*投入係数表37!H18</f>
        <v>0</v>
      </c>
      <c r="I18" s="37">
        <f>計算表!$C$14*投入係数表37!I18</f>
        <v>0</v>
      </c>
      <c r="J18" s="36">
        <f>計算表!$C$15*投入係数表37!J18</f>
        <v>0</v>
      </c>
      <c r="K18" s="37">
        <f>計算表!$C$16*投入係数表37!K18</f>
        <v>0</v>
      </c>
      <c r="L18" s="36">
        <f>計算表!$C$17*投入係数表37!L18</f>
        <v>0</v>
      </c>
      <c r="M18" s="37">
        <f>計算表!$C$18*投入係数表37!M18</f>
        <v>0</v>
      </c>
      <c r="N18" s="36">
        <f>計算表!$C$19*投入係数表37!N18</f>
        <v>0</v>
      </c>
      <c r="O18" s="38">
        <f>計算表!$C$20*投入係数表37!O18</f>
        <v>0</v>
      </c>
      <c r="P18" s="38">
        <f>計算表!$C$21*投入係数表37!P18</f>
        <v>0</v>
      </c>
      <c r="Q18" s="38">
        <f>計算表!$C$22*投入係数表37!Q18</f>
        <v>0</v>
      </c>
      <c r="R18" s="38">
        <f>計算表!$C$23*投入係数表37!R18</f>
        <v>0</v>
      </c>
      <c r="S18" s="38">
        <f>計算表!$C$24*投入係数表37!S18</f>
        <v>0</v>
      </c>
      <c r="T18" s="38">
        <f>計算表!$C$25*投入係数表37!T18</f>
        <v>0</v>
      </c>
      <c r="U18" s="38">
        <f>計算表!$C$26*投入係数表37!U18</f>
        <v>0</v>
      </c>
      <c r="V18" s="38">
        <f>計算表!$C$27*投入係数表37!V18</f>
        <v>0</v>
      </c>
      <c r="W18" s="38">
        <f>計算表!$C$28*投入係数表37!W18</f>
        <v>0</v>
      </c>
      <c r="X18" s="38">
        <f>計算表!$C$29*投入係数表37!X18</f>
        <v>0</v>
      </c>
      <c r="Y18" s="38">
        <f>計算表!$C$30*投入係数表37!Y18</f>
        <v>0</v>
      </c>
      <c r="Z18" s="38">
        <f>計算表!$C$31*投入係数表37!Z18</f>
        <v>0</v>
      </c>
      <c r="AA18" s="38">
        <f>計算表!$C$32*投入係数表37!AA18</f>
        <v>0</v>
      </c>
      <c r="AB18" s="38">
        <f>計算表!$C$33*投入係数表37!AB18</f>
        <v>0</v>
      </c>
      <c r="AC18" s="38">
        <f>計算表!$C$34*投入係数表37!AC18</f>
        <v>0</v>
      </c>
      <c r="AD18" s="38">
        <f>計算表!$C$35*投入係数表37!AD18</f>
        <v>0</v>
      </c>
      <c r="AE18" s="38">
        <f>計算表!$C$36*投入係数表37!AE18</f>
        <v>0</v>
      </c>
      <c r="AF18" s="38">
        <f>計算表!$C$37*投入係数表37!AF18</f>
        <v>0</v>
      </c>
      <c r="AG18" s="38">
        <f>計算表!$C$38*投入係数表37!AG18</f>
        <v>0</v>
      </c>
      <c r="AH18" s="38">
        <f>計算表!$C$39*投入係数表37!AH18</f>
        <v>0</v>
      </c>
      <c r="AI18" s="38">
        <f>計算表!$C$40*投入係数表37!AI18</f>
        <v>0</v>
      </c>
      <c r="AJ18" s="38">
        <f>計算表!$C$41*投入係数表37!AJ18</f>
        <v>0</v>
      </c>
      <c r="AK18" s="38">
        <f>計算表!$C$42*投入係数表37!AK18</f>
        <v>0</v>
      </c>
      <c r="AL18" s="38">
        <f>計算表!$C$43*投入係数表37!AL18</f>
        <v>0</v>
      </c>
      <c r="AM18" s="38">
        <f>計算表!$C$44*投入係数表37!AM18</f>
        <v>0</v>
      </c>
      <c r="AN18" s="36">
        <f t="shared" si="0"/>
        <v>0</v>
      </c>
    </row>
    <row r="19" spans="2:40" ht="12" customHeight="1">
      <c r="B19" s="632" t="s">
        <v>378</v>
      </c>
      <c r="C19" s="35">
        <f>計算表!$C$8*投入係数表37!C19</f>
        <v>0</v>
      </c>
      <c r="D19" s="36">
        <f>計算表!$C$9*投入係数表37!D19</f>
        <v>0</v>
      </c>
      <c r="E19" s="37">
        <f>計算表!$C$10*投入係数表37!E19</f>
        <v>0</v>
      </c>
      <c r="F19" s="36">
        <f>計算表!$C$11*投入係数表37!F19</f>
        <v>0</v>
      </c>
      <c r="G19" s="37">
        <f>計算表!$C$12*投入係数表37!G19</f>
        <v>0</v>
      </c>
      <c r="H19" s="36">
        <f>計算表!$C$13*投入係数表37!H19</f>
        <v>0</v>
      </c>
      <c r="I19" s="37">
        <f>計算表!$C$14*投入係数表37!I19</f>
        <v>0</v>
      </c>
      <c r="J19" s="36">
        <f>計算表!$C$15*投入係数表37!J19</f>
        <v>0</v>
      </c>
      <c r="K19" s="37">
        <f>計算表!$C$16*投入係数表37!K19</f>
        <v>0</v>
      </c>
      <c r="L19" s="36">
        <f>計算表!$C$17*投入係数表37!L19</f>
        <v>0</v>
      </c>
      <c r="M19" s="37">
        <f>計算表!$C$18*投入係数表37!M19</f>
        <v>0</v>
      </c>
      <c r="N19" s="36">
        <f>計算表!$C$19*投入係数表37!N19</f>
        <v>0</v>
      </c>
      <c r="O19" s="38">
        <f>計算表!$C$20*投入係数表37!O19</f>
        <v>0</v>
      </c>
      <c r="P19" s="38">
        <f>計算表!$C$21*投入係数表37!P19</f>
        <v>0</v>
      </c>
      <c r="Q19" s="38">
        <f>計算表!$C$22*投入係数表37!Q19</f>
        <v>0</v>
      </c>
      <c r="R19" s="38">
        <f>計算表!$C$23*投入係数表37!R19</f>
        <v>0</v>
      </c>
      <c r="S19" s="38">
        <f>計算表!$C$24*投入係数表37!S19</f>
        <v>0</v>
      </c>
      <c r="T19" s="38">
        <f>計算表!$C$25*投入係数表37!T19</f>
        <v>0</v>
      </c>
      <c r="U19" s="38">
        <f>計算表!$C$26*投入係数表37!U19</f>
        <v>0</v>
      </c>
      <c r="V19" s="38">
        <f>計算表!$C$27*投入係数表37!V19</f>
        <v>0</v>
      </c>
      <c r="W19" s="38">
        <f>計算表!$C$28*投入係数表37!W19</f>
        <v>0</v>
      </c>
      <c r="X19" s="38">
        <f>計算表!$C$29*投入係数表37!X19</f>
        <v>0</v>
      </c>
      <c r="Y19" s="38">
        <f>計算表!$C$30*投入係数表37!Y19</f>
        <v>0</v>
      </c>
      <c r="Z19" s="38">
        <f>計算表!$C$31*投入係数表37!Z19</f>
        <v>0</v>
      </c>
      <c r="AA19" s="38">
        <f>計算表!$C$32*投入係数表37!AA19</f>
        <v>0</v>
      </c>
      <c r="AB19" s="38">
        <f>計算表!$C$33*投入係数表37!AB19</f>
        <v>0</v>
      </c>
      <c r="AC19" s="38">
        <f>計算表!$C$34*投入係数表37!AC19</f>
        <v>0</v>
      </c>
      <c r="AD19" s="38">
        <f>計算表!$C$35*投入係数表37!AD19</f>
        <v>0</v>
      </c>
      <c r="AE19" s="38">
        <f>計算表!$C$36*投入係数表37!AE19</f>
        <v>0</v>
      </c>
      <c r="AF19" s="38">
        <f>計算表!$C$37*投入係数表37!AF19</f>
        <v>0</v>
      </c>
      <c r="AG19" s="38">
        <f>計算表!$C$38*投入係数表37!AG19</f>
        <v>0</v>
      </c>
      <c r="AH19" s="38">
        <f>計算表!$C$39*投入係数表37!AH19</f>
        <v>0</v>
      </c>
      <c r="AI19" s="38">
        <f>計算表!$C$40*投入係数表37!AI19</f>
        <v>0</v>
      </c>
      <c r="AJ19" s="38">
        <f>計算表!$C$41*投入係数表37!AJ19</f>
        <v>0</v>
      </c>
      <c r="AK19" s="38">
        <f>計算表!$C$42*投入係数表37!AK19</f>
        <v>0</v>
      </c>
      <c r="AL19" s="38">
        <f>計算表!$C$43*投入係数表37!AL19</f>
        <v>0</v>
      </c>
      <c r="AM19" s="38">
        <f>計算表!$C$44*投入係数表37!AM19</f>
        <v>0</v>
      </c>
      <c r="AN19" s="36">
        <f t="shared" si="0"/>
        <v>0</v>
      </c>
    </row>
    <row r="20" spans="2:40" ht="12" customHeight="1">
      <c r="B20" s="632" t="s">
        <v>379</v>
      </c>
      <c r="C20" s="35">
        <f>計算表!$C$8*投入係数表37!C20</f>
        <v>0</v>
      </c>
      <c r="D20" s="36">
        <f>計算表!$C$9*投入係数表37!D20</f>
        <v>0</v>
      </c>
      <c r="E20" s="37">
        <f>計算表!$C$10*投入係数表37!E20</f>
        <v>0</v>
      </c>
      <c r="F20" s="36">
        <f>計算表!$C$11*投入係数表37!F20</f>
        <v>0</v>
      </c>
      <c r="G20" s="37">
        <f>計算表!$C$12*投入係数表37!G20</f>
        <v>0</v>
      </c>
      <c r="H20" s="36">
        <f>計算表!$C$13*投入係数表37!H20</f>
        <v>0</v>
      </c>
      <c r="I20" s="37">
        <f>計算表!$C$14*投入係数表37!I20</f>
        <v>0</v>
      </c>
      <c r="J20" s="36">
        <f>計算表!$C$15*投入係数表37!J20</f>
        <v>0</v>
      </c>
      <c r="K20" s="37">
        <f>計算表!$C$16*投入係数表37!K20</f>
        <v>0</v>
      </c>
      <c r="L20" s="36">
        <f>計算表!$C$17*投入係数表37!L20</f>
        <v>0</v>
      </c>
      <c r="M20" s="37">
        <f>計算表!$C$18*投入係数表37!M20</f>
        <v>0</v>
      </c>
      <c r="N20" s="36">
        <f>計算表!$C$19*投入係数表37!N20</f>
        <v>0</v>
      </c>
      <c r="O20" s="38">
        <f>計算表!$C$20*投入係数表37!O20</f>
        <v>0</v>
      </c>
      <c r="P20" s="38">
        <f>計算表!$C$21*投入係数表37!P20</f>
        <v>0</v>
      </c>
      <c r="Q20" s="38">
        <f>計算表!$C$22*投入係数表37!Q20</f>
        <v>0</v>
      </c>
      <c r="R20" s="38">
        <f>計算表!$C$23*投入係数表37!R20</f>
        <v>0</v>
      </c>
      <c r="S20" s="38">
        <f>計算表!$C$24*投入係数表37!S20</f>
        <v>0</v>
      </c>
      <c r="T20" s="38">
        <f>計算表!$C$25*投入係数表37!T20</f>
        <v>0</v>
      </c>
      <c r="U20" s="38">
        <f>計算表!$C$26*投入係数表37!U20</f>
        <v>0</v>
      </c>
      <c r="V20" s="38">
        <f>計算表!$C$27*投入係数表37!V20</f>
        <v>0</v>
      </c>
      <c r="W20" s="38">
        <f>計算表!$C$28*投入係数表37!W20</f>
        <v>0</v>
      </c>
      <c r="X20" s="38">
        <f>計算表!$C$29*投入係数表37!X20</f>
        <v>0</v>
      </c>
      <c r="Y20" s="38">
        <f>計算表!$C$30*投入係数表37!Y20</f>
        <v>0</v>
      </c>
      <c r="Z20" s="38">
        <f>計算表!$C$31*投入係数表37!Z20</f>
        <v>0</v>
      </c>
      <c r="AA20" s="38">
        <f>計算表!$C$32*投入係数表37!AA20</f>
        <v>0</v>
      </c>
      <c r="AB20" s="38">
        <f>計算表!$C$33*投入係数表37!AB20</f>
        <v>0</v>
      </c>
      <c r="AC20" s="38">
        <f>計算表!$C$34*投入係数表37!AC20</f>
        <v>0</v>
      </c>
      <c r="AD20" s="38">
        <f>計算表!$C$35*投入係数表37!AD20</f>
        <v>0</v>
      </c>
      <c r="AE20" s="38">
        <f>計算表!$C$36*投入係数表37!AE20</f>
        <v>0</v>
      </c>
      <c r="AF20" s="38">
        <f>計算表!$C$37*投入係数表37!AF20</f>
        <v>0</v>
      </c>
      <c r="AG20" s="38">
        <f>計算表!$C$38*投入係数表37!AG20</f>
        <v>0</v>
      </c>
      <c r="AH20" s="38">
        <f>計算表!$C$39*投入係数表37!AH20</f>
        <v>0</v>
      </c>
      <c r="AI20" s="38">
        <f>計算表!$C$40*投入係数表37!AI20</f>
        <v>0</v>
      </c>
      <c r="AJ20" s="38">
        <f>計算表!$C$41*投入係数表37!AJ20</f>
        <v>0</v>
      </c>
      <c r="AK20" s="38">
        <f>計算表!$C$42*投入係数表37!AK20</f>
        <v>0</v>
      </c>
      <c r="AL20" s="38">
        <f>計算表!$C$43*投入係数表37!AL20</f>
        <v>0</v>
      </c>
      <c r="AM20" s="38">
        <f>計算表!$C$44*投入係数表37!AM20</f>
        <v>0</v>
      </c>
      <c r="AN20" s="36">
        <f t="shared" si="0"/>
        <v>0</v>
      </c>
    </row>
    <row r="21" spans="2:40" ht="12" customHeight="1">
      <c r="B21" s="632" t="s">
        <v>380</v>
      </c>
      <c r="C21" s="35">
        <f>計算表!$C$8*投入係数表37!C21</f>
        <v>0</v>
      </c>
      <c r="D21" s="36">
        <f>計算表!$C$9*投入係数表37!D21</f>
        <v>0</v>
      </c>
      <c r="E21" s="37">
        <f>計算表!$C$10*投入係数表37!E21</f>
        <v>0</v>
      </c>
      <c r="F21" s="36">
        <f>計算表!$C$11*投入係数表37!F21</f>
        <v>0</v>
      </c>
      <c r="G21" s="37">
        <f>計算表!$C$12*投入係数表37!G21</f>
        <v>0</v>
      </c>
      <c r="H21" s="36">
        <f>計算表!$C$13*投入係数表37!H21</f>
        <v>0</v>
      </c>
      <c r="I21" s="37">
        <f>計算表!$C$14*投入係数表37!I21</f>
        <v>0</v>
      </c>
      <c r="J21" s="36">
        <f>計算表!$C$15*投入係数表37!J21</f>
        <v>0</v>
      </c>
      <c r="K21" s="37">
        <f>計算表!$C$16*投入係数表37!K21</f>
        <v>0</v>
      </c>
      <c r="L21" s="36">
        <f>計算表!$C$17*投入係数表37!L21</f>
        <v>0</v>
      </c>
      <c r="M21" s="37">
        <f>計算表!$C$18*投入係数表37!M21</f>
        <v>0</v>
      </c>
      <c r="N21" s="36">
        <f>計算表!$C$19*投入係数表37!N21</f>
        <v>0</v>
      </c>
      <c r="O21" s="38">
        <f>計算表!$C$20*投入係数表37!O21</f>
        <v>0</v>
      </c>
      <c r="P21" s="38">
        <f>計算表!$C$21*投入係数表37!P21</f>
        <v>0</v>
      </c>
      <c r="Q21" s="38">
        <f>計算表!$C$22*投入係数表37!Q21</f>
        <v>0</v>
      </c>
      <c r="R21" s="38">
        <f>計算表!$C$23*投入係数表37!R21</f>
        <v>0</v>
      </c>
      <c r="S21" s="38">
        <f>計算表!$C$24*投入係数表37!S21</f>
        <v>0</v>
      </c>
      <c r="T21" s="38">
        <f>計算表!$C$25*投入係数表37!T21</f>
        <v>0</v>
      </c>
      <c r="U21" s="38">
        <f>計算表!$C$26*投入係数表37!U21</f>
        <v>0</v>
      </c>
      <c r="V21" s="38">
        <f>計算表!$C$27*投入係数表37!V21</f>
        <v>0</v>
      </c>
      <c r="W21" s="38">
        <f>計算表!$C$28*投入係数表37!W21</f>
        <v>0</v>
      </c>
      <c r="X21" s="38">
        <f>計算表!$C$29*投入係数表37!X21</f>
        <v>0</v>
      </c>
      <c r="Y21" s="38">
        <f>計算表!$C$30*投入係数表37!Y21</f>
        <v>0</v>
      </c>
      <c r="Z21" s="38">
        <f>計算表!$C$31*投入係数表37!Z21</f>
        <v>0</v>
      </c>
      <c r="AA21" s="38">
        <f>計算表!$C$32*投入係数表37!AA21</f>
        <v>0</v>
      </c>
      <c r="AB21" s="38">
        <f>計算表!$C$33*投入係数表37!AB21</f>
        <v>0</v>
      </c>
      <c r="AC21" s="38">
        <f>計算表!$C$34*投入係数表37!AC21</f>
        <v>0</v>
      </c>
      <c r="AD21" s="38">
        <f>計算表!$C$35*投入係数表37!AD21</f>
        <v>0</v>
      </c>
      <c r="AE21" s="38">
        <f>計算表!$C$36*投入係数表37!AE21</f>
        <v>0</v>
      </c>
      <c r="AF21" s="38">
        <f>計算表!$C$37*投入係数表37!AF21</f>
        <v>0</v>
      </c>
      <c r="AG21" s="38">
        <f>計算表!$C$38*投入係数表37!AG21</f>
        <v>0</v>
      </c>
      <c r="AH21" s="38">
        <f>計算表!$C$39*投入係数表37!AH21</f>
        <v>0</v>
      </c>
      <c r="AI21" s="38">
        <f>計算表!$C$40*投入係数表37!AI21</f>
        <v>0</v>
      </c>
      <c r="AJ21" s="38">
        <f>計算表!$C$41*投入係数表37!AJ21</f>
        <v>0</v>
      </c>
      <c r="AK21" s="38">
        <f>計算表!$C$42*投入係数表37!AK21</f>
        <v>0</v>
      </c>
      <c r="AL21" s="38">
        <f>計算表!$C$43*投入係数表37!AL21</f>
        <v>0</v>
      </c>
      <c r="AM21" s="38">
        <f>計算表!$C$44*投入係数表37!AM21</f>
        <v>0</v>
      </c>
      <c r="AN21" s="36">
        <f t="shared" si="0"/>
        <v>0</v>
      </c>
    </row>
    <row r="22" spans="2:40" ht="12" customHeight="1">
      <c r="B22" s="632" t="s">
        <v>381</v>
      </c>
      <c r="C22" s="35">
        <f>計算表!$C$8*投入係数表37!C22</f>
        <v>0</v>
      </c>
      <c r="D22" s="36">
        <f>計算表!$C$9*投入係数表37!D22</f>
        <v>0</v>
      </c>
      <c r="E22" s="37">
        <f>計算表!$C$10*投入係数表37!E22</f>
        <v>0</v>
      </c>
      <c r="F22" s="36">
        <f>計算表!$C$11*投入係数表37!F22</f>
        <v>0</v>
      </c>
      <c r="G22" s="37">
        <f>計算表!$C$12*投入係数表37!G22</f>
        <v>0</v>
      </c>
      <c r="H22" s="36">
        <f>計算表!$C$13*投入係数表37!H22</f>
        <v>0</v>
      </c>
      <c r="I22" s="37">
        <f>計算表!$C$14*投入係数表37!I22</f>
        <v>0</v>
      </c>
      <c r="J22" s="36">
        <f>計算表!$C$15*投入係数表37!J22</f>
        <v>0</v>
      </c>
      <c r="K22" s="37">
        <f>計算表!$C$16*投入係数表37!K22</f>
        <v>0</v>
      </c>
      <c r="L22" s="36">
        <f>計算表!$C$17*投入係数表37!L22</f>
        <v>0</v>
      </c>
      <c r="M22" s="37">
        <f>計算表!$C$18*投入係数表37!M22</f>
        <v>0</v>
      </c>
      <c r="N22" s="36">
        <f>計算表!$C$19*投入係数表37!N22</f>
        <v>0</v>
      </c>
      <c r="O22" s="38">
        <f>計算表!$C$20*投入係数表37!O22</f>
        <v>0</v>
      </c>
      <c r="P22" s="38">
        <f>計算表!$C$21*投入係数表37!P22</f>
        <v>0</v>
      </c>
      <c r="Q22" s="38">
        <f>計算表!$C$22*投入係数表37!Q22</f>
        <v>0</v>
      </c>
      <c r="R22" s="38">
        <f>計算表!$C$23*投入係数表37!R22</f>
        <v>0</v>
      </c>
      <c r="S22" s="38">
        <f>計算表!$C$24*投入係数表37!S22</f>
        <v>0</v>
      </c>
      <c r="T22" s="38">
        <f>計算表!$C$25*投入係数表37!T22</f>
        <v>0</v>
      </c>
      <c r="U22" s="38">
        <f>計算表!$C$26*投入係数表37!U22</f>
        <v>0</v>
      </c>
      <c r="V22" s="38">
        <f>計算表!$C$27*投入係数表37!V22</f>
        <v>0</v>
      </c>
      <c r="W22" s="38">
        <f>計算表!$C$28*投入係数表37!W22</f>
        <v>0</v>
      </c>
      <c r="X22" s="38">
        <f>計算表!$C$29*投入係数表37!X22</f>
        <v>0</v>
      </c>
      <c r="Y22" s="38">
        <f>計算表!$C$30*投入係数表37!Y22</f>
        <v>0</v>
      </c>
      <c r="Z22" s="38">
        <f>計算表!$C$31*投入係数表37!Z22</f>
        <v>0</v>
      </c>
      <c r="AA22" s="38">
        <f>計算表!$C$32*投入係数表37!AA22</f>
        <v>0</v>
      </c>
      <c r="AB22" s="38">
        <f>計算表!$C$33*投入係数表37!AB22</f>
        <v>0</v>
      </c>
      <c r="AC22" s="38">
        <f>計算表!$C$34*投入係数表37!AC22</f>
        <v>0</v>
      </c>
      <c r="AD22" s="38">
        <f>計算表!$C$35*投入係数表37!AD22</f>
        <v>0</v>
      </c>
      <c r="AE22" s="38">
        <f>計算表!$C$36*投入係数表37!AE22</f>
        <v>0</v>
      </c>
      <c r="AF22" s="38">
        <f>計算表!$C$37*投入係数表37!AF22</f>
        <v>0</v>
      </c>
      <c r="AG22" s="38">
        <f>計算表!$C$38*投入係数表37!AG22</f>
        <v>0</v>
      </c>
      <c r="AH22" s="38">
        <f>計算表!$C$39*投入係数表37!AH22</f>
        <v>0</v>
      </c>
      <c r="AI22" s="38">
        <f>計算表!$C$40*投入係数表37!AI22</f>
        <v>0</v>
      </c>
      <c r="AJ22" s="38">
        <f>計算表!$C$41*投入係数表37!AJ22</f>
        <v>0</v>
      </c>
      <c r="AK22" s="38">
        <f>計算表!$C$42*投入係数表37!AK22</f>
        <v>0</v>
      </c>
      <c r="AL22" s="38">
        <f>計算表!$C$43*投入係数表37!AL22</f>
        <v>0</v>
      </c>
      <c r="AM22" s="38">
        <f>計算表!$C$44*投入係数表37!AM22</f>
        <v>0</v>
      </c>
      <c r="AN22" s="36">
        <f t="shared" si="0"/>
        <v>0</v>
      </c>
    </row>
    <row r="23" spans="2:40" ht="12" customHeight="1">
      <c r="B23" s="632" t="s">
        <v>588</v>
      </c>
      <c r="C23" s="35">
        <f>計算表!$C$8*投入係数表37!C23</f>
        <v>0</v>
      </c>
      <c r="D23" s="36">
        <f>計算表!$C$9*投入係数表37!D23</f>
        <v>0</v>
      </c>
      <c r="E23" s="37">
        <f>計算表!$C$10*投入係数表37!E23</f>
        <v>0</v>
      </c>
      <c r="F23" s="36">
        <f>計算表!$C$11*投入係数表37!F23</f>
        <v>0</v>
      </c>
      <c r="G23" s="37">
        <f>計算表!$C$12*投入係数表37!G23</f>
        <v>0</v>
      </c>
      <c r="H23" s="36">
        <f>計算表!$C$13*投入係数表37!H23</f>
        <v>0</v>
      </c>
      <c r="I23" s="37">
        <f>計算表!$C$14*投入係数表37!I23</f>
        <v>0</v>
      </c>
      <c r="J23" s="36">
        <f>計算表!$C$15*投入係数表37!J23</f>
        <v>0</v>
      </c>
      <c r="K23" s="37">
        <f>計算表!$C$16*投入係数表37!K23</f>
        <v>0</v>
      </c>
      <c r="L23" s="36">
        <f>計算表!$C$17*投入係数表37!L23</f>
        <v>0</v>
      </c>
      <c r="M23" s="37">
        <f>計算表!$C$18*投入係数表37!M23</f>
        <v>0</v>
      </c>
      <c r="N23" s="36">
        <f>計算表!$C$19*投入係数表37!N23</f>
        <v>0</v>
      </c>
      <c r="O23" s="38">
        <f>計算表!$C$20*投入係数表37!O23</f>
        <v>0</v>
      </c>
      <c r="P23" s="38">
        <f>計算表!$C$21*投入係数表37!P23</f>
        <v>0</v>
      </c>
      <c r="Q23" s="38">
        <f>計算表!$C$22*投入係数表37!Q23</f>
        <v>0</v>
      </c>
      <c r="R23" s="38">
        <f>計算表!$C$23*投入係数表37!R23</f>
        <v>0</v>
      </c>
      <c r="S23" s="38">
        <f>計算表!$C$24*投入係数表37!S23</f>
        <v>0</v>
      </c>
      <c r="T23" s="38">
        <f>計算表!$C$25*投入係数表37!T23</f>
        <v>0</v>
      </c>
      <c r="U23" s="38">
        <f>計算表!$C$26*投入係数表37!U23</f>
        <v>0</v>
      </c>
      <c r="V23" s="38">
        <f>計算表!$C$27*投入係数表37!V23</f>
        <v>0</v>
      </c>
      <c r="W23" s="38">
        <f>計算表!$C$28*投入係数表37!W23</f>
        <v>0</v>
      </c>
      <c r="X23" s="38">
        <f>計算表!$C$29*投入係数表37!X23</f>
        <v>0</v>
      </c>
      <c r="Y23" s="38">
        <f>計算表!$C$30*投入係数表37!Y23</f>
        <v>0</v>
      </c>
      <c r="Z23" s="38">
        <f>計算表!$C$31*投入係数表37!Z23</f>
        <v>0</v>
      </c>
      <c r="AA23" s="38">
        <f>計算表!$C$32*投入係数表37!AA23</f>
        <v>0</v>
      </c>
      <c r="AB23" s="38">
        <f>計算表!$C$33*投入係数表37!AB23</f>
        <v>0</v>
      </c>
      <c r="AC23" s="38">
        <f>計算表!$C$34*投入係数表37!AC23</f>
        <v>0</v>
      </c>
      <c r="AD23" s="38">
        <f>計算表!$C$35*投入係数表37!AD23</f>
        <v>0</v>
      </c>
      <c r="AE23" s="38">
        <f>計算表!$C$36*投入係数表37!AE23</f>
        <v>0</v>
      </c>
      <c r="AF23" s="38">
        <f>計算表!$C$37*投入係数表37!AF23</f>
        <v>0</v>
      </c>
      <c r="AG23" s="38">
        <f>計算表!$C$38*投入係数表37!AG23</f>
        <v>0</v>
      </c>
      <c r="AH23" s="38">
        <f>計算表!$C$39*投入係数表37!AH23</f>
        <v>0</v>
      </c>
      <c r="AI23" s="38">
        <f>計算表!$C$40*投入係数表37!AI23</f>
        <v>0</v>
      </c>
      <c r="AJ23" s="38">
        <f>計算表!$C$41*投入係数表37!AJ23</f>
        <v>0</v>
      </c>
      <c r="AK23" s="38">
        <f>計算表!$C$42*投入係数表37!AK23</f>
        <v>0</v>
      </c>
      <c r="AL23" s="38">
        <f>計算表!$C$43*投入係数表37!AL23</f>
        <v>0</v>
      </c>
      <c r="AM23" s="38">
        <f>計算表!$C$44*投入係数表37!AM23</f>
        <v>0</v>
      </c>
      <c r="AN23" s="36">
        <f t="shared" si="0"/>
        <v>0</v>
      </c>
    </row>
    <row r="24" spans="2:40" ht="12" customHeight="1">
      <c r="B24" s="632" t="s">
        <v>383</v>
      </c>
      <c r="C24" s="35">
        <f>計算表!$C$8*投入係数表37!C24</f>
        <v>0</v>
      </c>
      <c r="D24" s="36">
        <f>計算表!$C$9*投入係数表37!D24</f>
        <v>0</v>
      </c>
      <c r="E24" s="37">
        <f>計算表!$C$10*投入係数表37!E24</f>
        <v>0</v>
      </c>
      <c r="F24" s="36">
        <f>計算表!$C$11*投入係数表37!F24</f>
        <v>0</v>
      </c>
      <c r="G24" s="37">
        <f>計算表!$C$12*投入係数表37!G24</f>
        <v>0</v>
      </c>
      <c r="H24" s="36">
        <f>計算表!$C$13*投入係数表37!H24</f>
        <v>0</v>
      </c>
      <c r="I24" s="37">
        <f>計算表!$C$14*投入係数表37!I24</f>
        <v>0</v>
      </c>
      <c r="J24" s="36">
        <f>計算表!$C$15*投入係数表37!J24</f>
        <v>0</v>
      </c>
      <c r="K24" s="37">
        <f>計算表!$C$16*投入係数表37!K24</f>
        <v>0</v>
      </c>
      <c r="L24" s="36">
        <f>計算表!$C$17*投入係数表37!L24</f>
        <v>0</v>
      </c>
      <c r="M24" s="37">
        <f>計算表!$C$18*投入係数表37!M24</f>
        <v>0</v>
      </c>
      <c r="N24" s="36">
        <f>計算表!$C$19*投入係数表37!N24</f>
        <v>0</v>
      </c>
      <c r="O24" s="38">
        <f>計算表!$C$20*投入係数表37!O24</f>
        <v>0</v>
      </c>
      <c r="P24" s="38">
        <f>計算表!$C$21*投入係数表37!P24</f>
        <v>0</v>
      </c>
      <c r="Q24" s="38">
        <f>計算表!$C$22*投入係数表37!Q24</f>
        <v>0</v>
      </c>
      <c r="R24" s="38">
        <f>計算表!$C$23*投入係数表37!R24</f>
        <v>0</v>
      </c>
      <c r="S24" s="38">
        <f>計算表!$C$24*投入係数表37!S24</f>
        <v>0</v>
      </c>
      <c r="T24" s="38">
        <f>計算表!$C$25*投入係数表37!T24</f>
        <v>0</v>
      </c>
      <c r="U24" s="38">
        <f>計算表!$C$26*投入係数表37!U24</f>
        <v>0</v>
      </c>
      <c r="V24" s="38">
        <f>計算表!$C$27*投入係数表37!V24</f>
        <v>0</v>
      </c>
      <c r="W24" s="38">
        <f>計算表!$C$28*投入係数表37!W24</f>
        <v>0</v>
      </c>
      <c r="X24" s="38">
        <f>計算表!$C$29*投入係数表37!X24</f>
        <v>0</v>
      </c>
      <c r="Y24" s="38">
        <f>計算表!$C$30*投入係数表37!Y24</f>
        <v>0</v>
      </c>
      <c r="Z24" s="38">
        <f>計算表!$C$31*投入係数表37!Z24</f>
        <v>0</v>
      </c>
      <c r="AA24" s="38">
        <f>計算表!$C$32*投入係数表37!AA24</f>
        <v>0</v>
      </c>
      <c r="AB24" s="38">
        <f>計算表!$C$33*投入係数表37!AB24</f>
        <v>0</v>
      </c>
      <c r="AC24" s="38">
        <f>計算表!$C$34*投入係数表37!AC24</f>
        <v>0</v>
      </c>
      <c r="AD24" s="38">
        <f>計算表!$C$35*投入係数表37!AD24</f>
        <v>0</v>
      </c>
      <c r="AE24" s="38">
        <f>計算表!$C$36*投入係数表37!AE24</f>
        <v>0</v>
      </c>
      <c r="AF24" s="38">
        <f>計算表!$C$37*投入係数表37!AF24</f>
        <v>0</v>
      </c>
      <c r="AG24" s="38">
        <f>計算表!$C$38*投入係数表37!AG24</f>
        <v>0</v>
      </c>
      <c r="AH24" s="38">
        <f>計算表!$C$39*投入係数表37!AH24</f>
        <v>0</v>
      </c>
      <c r="AI24" s="38">
        <f>計算表!$C$40*投入係数表37!AI24</f>
        <v>0</v>
      </c>
      <c r="AJ24" s="38">
        <f>計算表!$C$41*投入係数表37!AJ24</f>
        <v>0</v>
      </c>
      <c r="AK24" s="38">
        <f>計算表!$C$42*投入係数表37!AK24</f>
        <v>0</v>
      </c>
      <c r="AL24" s="38">
        <f>計算表!$C$43*投入係数表37!AL24</f>
        <v>0</v>
      </c>
      <c r="AM24" s="38">
        <f>計算表!$C$44*投入係数表37!AM24</f>
        <v>0</v>
      </c>
      <c r="AN24" s="36">
        <f t="shared" si="0"/>
        <v>0</v>
      </c>
    </row>
    <row r="25" spans="2:40" ht="12" customHeight="1">
      <c r="B25" s="632" t="s">
        <v>385</v>
      </c>
      <c r="C25" s="35">
        <f>計算表!$C$8*投入係数表37!C25</f>
        <v>0</v>
      </c>
      <c r="D25" s="36">
        <f>計算表!$C$9*投入係数表37!D25</f>
        <v>0</v>
      </c>
      <c r="E25" s="37">
        <f>計算表!$C$10*投入係数表37!E25</f>
        <v>0</v>
      </c>
      <c r="F25" s="36">
        <f>計算表!$C$11*投入係数表37!F25</f>
        <v>0</v>
      </c>
      <c r="G25" s="37">
        <f>計算表!$C$12*投入係数表37!G25</f>
        <v>0</v>
      </c>
      <c r="H25" s="36">
        <f>計算表!$C$13*投入係数表37!H25</f>
        <v>0</v>
      </c>
      <c r="I25" s="37">
        <f>計算表!$C$14*投入係数表37!I25</f>
        <v>0</v>
      </c>
      <c r="J25" s="36">
        <f>計算表!$C$15*投入係数表37!J25</f>
        <v>0</v>
      </c>
      <c r="K25" s="37">
        <f>計算表!$C$16*投入係数表37!K25</f>
        <v>0</v>
      </c>
      <c r="L25" s="36">
        <f>計算表!$C$17*投入係数表37!L25</f>
        <v>0</v>
      </c>
      <c r="M25" s="37">
        <f>計算表!$C$18*投入係数表37!M25</f>
        <v>0</v>
      </c>
      <c r="N25" s="36">
        <f>計算表!$C$19*投入係数表37!N25</f>
        <v>0</v>
      </c>
      <c r="O25" s="38">
        <f>計算表!$C$20*投入係数表37!O25</f>
        <v>0</v>
      </c>
      <c r="P25" s="38">
        <f>計算表!$C$21*投入係数表37!P25</f>
        <v>0</v>
      </c>
      <c r="Q25" s="38">
        <f>計算表!$C$22*投入係数表37!Q25</f>
        <v>0</v>
      </c>
      <c r="R25" s="38">
        <f>計算表!$C$23*投入係数表37!R25</f>
        <v>0</v>
      </c>
      <c r="S25" s="38">
        <f>計算表!$C$24*投入係数表37!S25</f>
        <v>0</v>
      </c>
      <c r="T25" s="38">
        <f>計算表!$C$25*投入係数表37!T25</f>
        <v>0</v>
      </c>
      <c r="U25" s="38">
        <f>計算表!$C$26*投入係数表37!U25</f>
        <v>0</v>
      </c>
      <c r="V25" s="38">
        <f>計算表!$C$27*投入係数表37!V25</f>
        <v>0</v>
      </c>
      <c r="W25" s="38">
        <f>計算表!$C$28*投入係数表37!W25</f>
        <v>0</v>
      </c>
      <c r="X25" s="38">
        <f>計算表!$C$29*投入係数表37!X25</f>
        <v>0</v>
      </c>
      <c r="Y25" s="38">
        <f>計算表!$C$30*投入係数表37!Y25</f>
        <v>0</v>
      </c>
      <c r="Z25" s="38">
        <f>計算表!$C$31*投入係数表37!Z25</f>
        <v>0</v>
      </c>
      <c r="AA25" s="38">
        <f>計算表!$C$32*投入係数表37!AA25</f>
        <v>0</v>
      </c>
      <c r="AB25" s="38">
        <f>計算表!$C$33*投入係数表37!AB25</f>
        <v>0</v>
      </c>
      <c r="AC25" s="38">
        <f>計算表!$C$34*投入係数表37!AC25</f>
        <v>0</v>
      </c>
      <c r="AD25" s="38">
        <f>計算表!$C$35*投入係数表37!AD25</f>
        <v>0</v>
      </c>
      <c r="AE25" s="38">
        <f>計算表!$C$36*投入係数表37!AE25</f>
        <v>0</v>
      </c>
      <c r="AF25" s="38">
        <f>計算表!$C$37*投入係数表37!AF25</f>
        <v>0</v>
      </c>
      <c r="AG25" s="38">
        <f>計算表!$C$38*投入係数表37!AG25</f>
        <v>0</v>
      </c>
      <c r="AH25" s="38">
        <f>計算表!$C$39*投入係数表37!AH25</f>
        <v>0</v>
      </c>
      <c r="AI25" s="38">
        <f>計算表!$C$40*投入係数表37!AI25</f>
        <v>0</v>
      </c>
      <c r="AJ25" s="38">
        <f>計算表!$C$41*投入係数表37!AJ25</f>
        <v>0</v>
      </c>
      <c r="AK25" s="38">
        <f>計算表!$C$42*投入係数表37!AK25</f>
        <v>0</v>
      </c>
      <c r="AL25" s="38">
        <f>計算表!$C$43*投入係数表37!AL25</f>
        <v>0</v>
      </c>
      <c r="AM25" s="38">
        <f>計算表!$C$44*投入係数表37!AM25</f>
        <v>0</v>
      </c>
      <c r="AN25" s="36">
        <f t="shared" si="0"/>
        <v>0</v>
      </c>
    </row>
    <row r="26" spans="2:40" ht="12" customHeight="1">
      <c r="B26" s="632" t="s">
        <v>387</v>
      </c>
      <c r="C26" s="35">
        <f>計算表!$C$8*投入係数表37!C26</f>
        <v>0</v>
      </c>
      <c r="D26" s="36">
        <f>計算表!$C$9*投入係数表37!D26</f>
        <v>0</v>
      </c>
      <c r="E26" s="37">
        <f>計算表!$C$10*投入係数表37!E26</f>
        <v>0</v>
      </c>
      <c r="F26" s="36">
        <f>計算表!$C$11*投入係数表37!F26</f>
        <v>0</v>
      </c>
      <c r="G26" s="37">
        <f>計算表!$C$12*投入係数表37!G26</f>
        <v>0</v>
      </c>
      <c r="H26" s="36">
        <f>計算表!$C$13*投入係数表37!H26</f>
        <v>0</v>
      </c>
      <c r="I26" s="37">
        <f>計算表!$C$14*投入係数表37!I26</f>
        <v>0</v>
      </c>
      <c r="J26" s="36">
        <f>計算表!$C$15*投入係数表37!J26</f>
        <v>0</v>
      </c>
      <c r="K26" s="37">
        <f>計算表!$C$16*投入係数表37!K26</f>
        <v>0</v>
      </c>
      <c r="L26" s="36">
        <f>計算表!$C$17*投入係数表37!L26</f>
        <v>0</v>
      </c>
      <c r="M26" s="37">
        <f>計算表!$C$18*投入係数表37!M26</f>
        <v>0</v>
      </c>
      <c r="N26" s="36">
        <f>計算表!$C$19*投入係数表37!N26</f>
        <v>0</v>
      </c>
      <c r="O26" s="38">
        <f>計算表!$C$20*投入係数表37!O26</f>
        <v>0</v>
      </c>
      <c r="P26" s="38">
        <f>計算表!$C$21*投入係数表37!P26</f>
        <v>0</v>
      </c>
      <c r="Q26" s="38">
        <f>計算表!$C$22*投入係数表37!Q26</f>
        <v>0</v>
      </c>
      <c r="R26" s="38">
        <f>計算表!$C$23*投入係数表37!R26</f>
        <v>0</v>
      </c>
      <c r="S26" s="38">
        <f>計算表!$C$24*投入係数表37!S26</f>
        <v>0</v>
      </c>
      <c r="T26" s="38">
        <f>計算表!$C$25*投入係数表37!T26</f>
        <v>0</v>
      </c>
      <c r="U26" s="38">
        <f>計算表!$C$26*投入係数表37!U26</f>
        <v>0</v>
      </c>
      <c r="V26" s="38">
        <f>計算表!$C$27*投入係数表37!V26</f>
        <v>0</v>
      </c>
      <c r="W26" s="38">
        <f>計算表!$C$28*投入係数表37!W26</f>
        <v>0</v>
      </c>
      <c r="X26" s="38">
        <f>計算表!$C$29*投入係数表37!X26</f>
        <v>0</v>
      </c>
      <c r="Y26" s="38">
        <f>計算表!$C$30*投入係数表37!Y26</f>
        <v>0</v>
      </c>
      <c r="Z26" s="38">
        <f>計算表!$C$31*投入係数表37!Z26</f>
        <v>0</v>
      </c>
      <c r="AA26" s="38">
        <f>計算表!$C$32*投入係数表37!AA26</f>
        <v>0</v>
      </c>
      <c r="AB26" s="38">
        <f>計算表!$C$33*投入係数表37!AB26</f>
        <v>0</v>
      </c>
      <c r="AC26" s="38">
        <f>計算表!$C$34*投入係数表37!AC26</f>
        <v>0</v>
      </c>
      <c r="AD26" s="38">
        <f>計算表!$C$35*投入係数表37!AD26</f>
        <v>0</v>
      </c>
      <c r="AE26" s="38">
        <f>計算表!$C$36*投入係数表37!AE26</f>
        <v>0</v>
      </c>
      <c r="AF26" s="38">
        <f>計算表!$C$37*投入係数表37!AF26</f>
        <v>0</v>
      </c>
      <c r="AG26" s="38">
        <f>計算表!$C$38*投入係数表37!AG26</f>
        <v>0</v>
      </c>
      <c r="AH26" s="38">
        <f>計算表!$C$39*投入係数表37!AH26</f>
        <v>0</v>
      </c>
      <c r="AI26" s="38">
        <f>計算表!$C$40*投入係数表37!AI26</f>
        <v>0</v>
      </c>
      <c r="AJ26" s="38">
        <f>計算表!$C$41*投入係数表37!AJ26</f>
        <v>0</v>
      </c>
      <c r="AK26" s="38">
        <f>計算表!$C$42*投入係数表37!AK26</f>
        <v>0</v>
      </c>
      <c r="AL26" s="38">
        <f>計算表!$C$43*投入係数表37!AL26</f>
        <v>0</v>
      </c>
      <c r="AM26" s="38">
        <f>計算表!$C$44*投入係数表37!AM26</f>
        <v>0</v>
      </c>
      <c r="AN26" s="36">
        <f t="shared" si="0"/>
        <v>0</v>
      </c>
    </row>
    <row r="27" spans="2:40" ht="12" customHeight="1">
      <c r="B27" s="632" t="s">
        <v>389</v>
      </c>
      <c r="C27" s="35">
        <f>計算表!$C$8*投入係数表37!C27</f>
        <v>0</v>
      </c>
      <c r="D27" s="36">
        <f>計算表!$C$9*投入係数表37!D27</f>
        <v>0</v>
      </c>
      <c r="E27" s="37">
        <f>計算表!$C$10*投入係数表37!E27</f>
        <v>0</v>
      </c>
      <c r="F27" s="36">
        <f>計算表!$C$11*投入係数表37!F27</f>
        <v>0</v>
      </c>
      <c r="G27" s="37">
        <f>計算表!$C$12*投入係数表37!G27</f>
        <v>0</v>
      </c>
      <c r="H27" s="36">
        <f>計算表!$C$13*投入係数表37!H27</f>
        <v>0</v>
      </c>
      <c r="I27" s="37">
        <f>計算表!$C$14*投入係数表37!I27</f>
        <v>0</v>
      </c>
      <c r="J27" s="36">
        <f>計算表!$C$15*投入係数表37!J27</f>
        <v>0</v>
      </c>
      <c r="K27" s="37">
        <f>計算表!$C$16*投入係数表37!K27</f>
        <v>0</v>
      </c>
      <c r="L27" s="36">
        <f>計算表!$C$17*投入係数表37!L27</f>
        <v>0</v>
      </c>
      <c r="M27" s="37">
        <f>計算表!$C$18*投入係数表37!M27</f>
        <v>0</v>
      </c>
      <c r="N27" s="36">
        <f>計算表!$C$19*投入係数表37!N27</f>
        <v>0</v>
      </c>
      <c r="O27" s="38">
        <f>計算表!$C$20*投入係数表37!O27</f>
        <v>0</v>
      </c>
      <c r="P27" s="38">
        <f>計算表!$C$21*投入係数表37!P27</f>
        <v>0</v>
      </c>
      <c r="Q27" s="38">
        <f>計算表!$C$22*投入係数表37!Q27</f>
        <v>0</v>
      </c>
      <c r="R27" s="38">
        <f>計算表!$C$23*投入係数表37!R27</f>
        <v>0</v>
      </c>
      <c r="S27" s="38">
        <f>計算表!$C$24*投入係数表37!S27</f>
        <v>0</v>
      </c>
      <c r="T27" s="38">
        <f>計算表!$C$25*投入係数表37!T27</f>
        <v>0</v>
      </c>
      <c r="U27" s="38">
        <f>計算表!$C$26*投入係数表37!U27</f>
        <v>0</v>
      </c>
      <c r="V27" s="38">
        <f>計算表!$C$27*投入係数表37!V27</f>
        <v>0</v>
      </c>
      <c r="W27" s="38">
        <f>計算表!$C$28*投入係数表37!W27</f>
        <v>0</v>
      </c>
      <c r="X27" s="38">
        <f>計算表!$C$29*投入係数表37!X27</f>
        <v>0</v>
      </c>
      <c r="Y27" s="38">
        <f>計算表!$C$30*投入係数表37!Y27</f>
        <v>0</v>
      </c>
      <c r="Z27" s="38">
        <f>計算表!$C$31*投入係数表37!Z27</f>
        <v>0</v>
      </c>
      <c r="AA27" s="38">
        <f>計算表!$C$32*投入係数表37!AA27</f>
        <v>0</v>
      </c>
      <c r="AB27" s="38">
        <f>計算表!$C$33*投入係数表37!AB27</f>
        <v>0</v>
      </c>
      <c r="AC27" s="38">
        <f>計算表!$C$34*投入係数表37!AC27</f>
        <v>0</v>
      </c>
      <c r="AD27" s="38">
        <f>計算表!$C$35*投入係数表37!AD27</f>
        <v>0</v>
      </c>
      <c r="AE27" s="38">
        <f>計算表!$C$36*投入係数表37!AE27</f>
        <v>0</v>
      </c>
      <c r="AF27" s="38">
        <f>計算表!$C$37*投入係数表37!AF27</f>
        <v>0</v>
      </c>
      <c r="AG27" s="38">
        <f>計算表!$C$38*投入係数表37!AG27</f>
        <v>0</v>
      </c>
      <c r="AH27" s="38">
        <f>計算表!$C$39*投入係数表37!AH27</f>
        <v>0</v>
      </c>
      <c r="AI27" s="38">
        <f>計算表!$C$40*投入係数表37!AI27</f>
        <v>0</v>
      </c>
      <c r="AJ27" s="38">
        <f>計算表!$C$41*投入係数表37!AJ27</f>
        <v>0</v>
      </c>
      <c r="AK27" s="38">
        <f>計算表!$C$42*投入係数表37!AK27</f>
        <v>0</v>
      </c>
      <c r="AL27" s="38">
        <f>計算表!$C$43*投入係数表37!AL27</f>
        <v>0</v>
      </c>
      <c r="AM27" s="38">
        <f>計算表!$C$44*投入係数表37!AM27</f>
        <v>0</v>
      </c>
      <c r="AN27" s="36">
        <f t="shared" si="0"/>
        <v>0</v>
      </c>
    </row>
    <row r="28" spans="2:40" ht="12" customHeight="1">
      <c r="B28" s="632" t="s">
        <v>391</v>
      </c>
      <c r="C28" s="35">
        <f>計算表!$C$8*投入係数表37!C28</f>
        <v>0</v>
      </c>
      <c r="D28" s="36">
        <f>計算表!$C$9*投入係数表37!D28</f>
        <v>0</v>
      </c>
      <c r="E28" s="37">
        <f>計算表!$C$10*投入係数表37!E28</f>
        <v>0</v>
      </c>
      <c r="F28" s="36">
        <f>計算表!$C$11*投入係数表37!F28</f>
        <v>0</v>
      </c>
      <c r="G28" s="37">
        <f>計算表!$C$12*投入係数表37!G28</f>
        <v>0</v>
      </c>
      <c r="H28" s="36">
        <f>計算表!$C$13*投入係数表37!H28</f>
        <v>0</v>
      </c>
      <c r="I28" s="37">
        <f>計算表!$C$14*投入係数表37!I28</f>
        <v>0</v>
      </c>
      <c r="J28" s="36">
        <f>計算表!$C$15*投入係数表37!J28</f>
        <v>0</v>
      </c>
      <c r="K28" s="37">
        <f>計算表!$C$16*投入係数表37!K28</f>
        <v>0</v>
      </c>
      <c r="L28" s="36">
        <f>計算表!$C$17*投入係数表37!L28</f>
        <v>0</v>
      </c>
      <c r="M28" s="37">
        <f>計算表!$C$18*投入係数表37!M28</f>
        <v>0</v>
      </c>
      <c r="N28" s="36">
        <f>計算表!$C$19*投入係数表37!N28</f>
        <v>0</v>
      </c>
      <c r="O28" s="38">
        <f>計算表!$C$20*投入係数表37!O28</f>
        <v>0</v>
      </c>
      <c r="P28" s="38">
        <f>計算表!$C$21*投入係数表37!P28</f>
        <v>0</v>
      </c>
      <c r="Q28" s="38">
        <f>計算表!$C$22*投入係数表37!Q28</f>
        <v>0</v>
      </c>
      <c r="R28" s="38">
        <f>計算表!$C$23*投入係数表37!R28</f>
        <v>0</v>
      </c>
      <c r="S28" s="38">
        <f>計算表!$C$24*投入係数表37!S28</f>
        <v>0</v>
      </c>
      <c r="T28" s="38">
        <f>計算表!$C$25*投入係数表37!T28</f>
        <v>0</v>
      </c>
      <c r="U28" s="38">
        <f>計算表!$C$26*投入係数表37!U28</f>
        <v>0</v>
      </c>
      <c r="V28" s="38">
        <f>計算表!$C$27*投入係数表37!V28</f>
        <v>0</v>
      </c>
      <c r="W28" s="38">
        <f>計算表!$C$28*投入係数表37!W28</f>
        <v>0</v>
      </c>
      <c r="X28" s="38">
        <f>計算表!$C$29*投入係数表37!X28</f>
        <v>0</v>
      </c>
      <c r="Y28" s="38">
        <f>計算表!$C$30*投入係数表37!Y28</f>
        <v>0</v>
      </c>
      <c r="Z28" s="38">
        <f>計算表!$C$31*投入係数表37!Z28</f>
        <v>0</v>
      </c>
      <c r="AA28" s="38">
        <f>計算表!$C$32*投入係数表37!AA28</f>
        <v>0</v>
      </c>
      <c r="AB28" s="38">
        <f>計算表!$C$33*投入係数表37!AB28</f>
        <v>0</v>
      </c>
      <c r="AC28" s="38">
        <f>計算表!$C$34*投入係数表37!AC28</f>
        <v>0</v>
      </c>
      <c r="AD28" s="38">
        <f>計算表!$C$35*投入係数表37!AD28</f>
        <v>0</v>
      </c>
      <c r="AE28" s="38">
        <f>計算表!$C$36*投入係数表37!AE28</f>
        <v>0</v>
      </c>
      <c r="AF28" s="38">
        <f>計算表!$C$37*投入係数表37!AF28</f>
        <v>0</v>
      </c>
      <c r="AG28" s="38">
        <f>計算表!$C$38*投入係数表37!AG28</f>
        <v>0</v>
      </c>
      <c r="AH28" s="38">
        <f>計算表!$C$39*投入係数表37!AH28</f>
        <v>0</v>
      </c>
      <c r="AI28" s="38">
        <f>計算表!$C$40*投入係数表37!AI28</f>
        <v>0</v>
      </c>
      <c r="AJ28" s="38">
        <f>計算表!$C$41*投入係数表37!AJ28</f>
        <v>0</v>
      </c>
      <c r="AK28" s="38">
        <f>計算表!$C$42*投入係数表37!AK28</f>
        <v>0</v>
      </c>
      <c r="AL28" s="38">
        <f>計算表!$C$43*投入係数表37!AL28</f>
        <v>0</v>
      </c>
      <c r="AM28" s="38">
        <f>計算表!$C$44*投入係数表37!AM28</f>
        <v>0</v>
      </c>
      <c r="AN28" s="36">
        <f t="shared" si="0"/>
        <v>0</v>
      </c>
    </row>
    <row r="29" spans="2:40" ht="12" customHeight="1">
      <c r="B29" s="632" t="s">
        <v>393</v>
      </c>
      <c r="C29" s="35">
        <f>計算表!$C$8*投入係数表37!C29</f>
        <v>0</v>
      </c>
      <c r="D29" s="36">
        <f>計算表!$C$9*投入係数表37!D29</f>
        <v>0</v>
      </c>
      <c r="E29" s="37">
        <f>計算表!$C$10*投入係数表37!E29</f>
        <v>0</v>
      </c>
      <c r="F29" s="36">
        <f>計算表!$C$11*投入係数表37!F29</f>
        <v>0</v>
      </c>
      <c r="G29" s="37">
        <f>計算表!$C$12*投入係数表37!G29</f>
        <v>0</v>
      </c>
      <c r="H29" s="36">
        <f>計算表!$C$13*投入係数表37!H29</f>
        <v>0</v>
      </c>
      <c r="I29" s="37">
        <f>計算表!$C$14*投入係数表37!I29</f>
        <v>0</v>
      </c>
      <c r="J29" s="36">
        <f>計算表!$C$15*投入係数表37!J29</f>
        <v>0</v>
      </c>
      <c r="K29" s="37">
        <f>計算表!$C$16*投入係数表37!K29</f>
        <v>0</v>
      </c>
      <c r="L29" s="36">
        <f>計算表!$C$17*投入係数表37!L29</f>
        <v>0</v>
      </c>
      <c r="M29" s="37">
        <f>計算表!$C$18*投入係数表37!M29</f>
        <v>0</v>
      </c>
      <c r="N29" s="36">
        <f>計算表!$C$19*投入係数表37!N29</f>
        <v>0</v>
      </c>
      <c r="O29" s="38">
        <f>計算表!$C$20*投入係数表37!O29</f>
        <v>0</v>
      </c>
      <c r="P29" s="38">
        <f>計算表!$C$21*投入係数表37!P29</f>
        <v>0</v>
      </c>
      <c r="Q29" s="38">
        <f>計算表!$C$22*投入係数表37!Q29</f>
        <v>0</v>
      </c>
      <c r="R29" s="38">
        <f>計算表!$C$23*投入係数表37!R29</f>
        <v>0</v>
      </c>
      <c r="S29" s="38">
        <f>計算表!$C$24*投入係数表37!S29</f>
        <v>0</v>
      </c>
      <c r="T29" s="38">
        <f>計算表!$C$25*投入係数表37!T29</f>
        <v>0</v>
      </c>
      <c r="U29" s="38">
        <f>計算表!$C$26*投入係数表37!U29</f>
        <v>0</v>
      </c>
      <c r="V29" s="38">
        <f>計算表!$C$27*投入係数表37!V29</f>
        <v>0</v>
      </c>
      <c r="W29" s="38">
        <f>計算表!$C$28*投入係数表37!W29</f>
        <v>0</v>
      </c>
      <c r="X29" s="38">
        <f>計算表!$C$29*投入係数表37!X29</f>
        <v>0</v>
      </c>
      <c r="Y29" s="38">
        <f>計算表!$C$30*投入係数表37!Y29</f>
        <v>0</v>
      </c>
      <c r="Z29" s="38">
        <f>計算表!$C$31*投入係数表37!Z29</f>
        <v>0</v>
      </c>
      <c r="AA29" s="38">
        <f>計算表!$C$32*投入係数表37!AA29</f>
        <v>0</v>
      </c>
      <c r="AB29" s="38">
        <f>計算表!$C$33*投入係数表37!AB29</f>
        <v>0</v>
      </c>
      <c r="AC29" s="38">
        <f>計算表!$C$34*投入係数表37!AC29</f>
        <v>0</v>
      </c>
      <c r="AD29" s="38">
        <f>計算表!$C$35*投入係数表37!AD29</f>
        <v>0</v>
      </c>
      <c r="AE29" s="38">
        <f>計算表!$C$36*投入係数表37!AE29</f>
        <v>0</v>
      </c>
      <c r="AF29" s="38">
        <f>計算表!$C$37*投入係数表37!AF29</f>
        <v>0</v>
      </c>
      <c r="AG29" s="38">
        <f>計算表!$C$38*投入係数表37!AG29</f>
        <v>0</v>
      </c>
      <c r="AH29" s="38">
        <f>計算表!$C$39*投入係数表37!AH29</f>
        <v>0</v>
      </c>
      <c r="AI29" s="38">
        <f>計算表!$C$40*投入係数表37!AI29</f>
        <v>0</v>
      </c>
      <c r="AJ29" s="38">
        <f>計算表!$C$41*投入係数表37!AJ29</f>
        <v>0</v>
      </c>
      <c r="AK29" s="38">
        <f>計算表!$C$42*投入係数表37!AK29</f>
        <v>0</v>
      </c>
      <c r="AL29" s="38">
        <f>計算表!$C$43*投入係数表37!AL29</f>
        <v>0</v>
      </c>
      <c r="AM29" s="38">
        <f>計算表!$C$44*投入係数表37!AM29</f>
        <v>0</v>
      </c>
      <c r="AN29" s="36">
        <f t="shared" si="0"/>
        <v>0</v>
      </c>
    </row>
    <row r="30" spans="2:40" ht="12" customHeight="1">
      <c r="B30" s="632" t="s">
        <v>395</v>
      </c>
      <c r="C30" s="35">
        <f>計算表!$C$8*投入係数表37!C30</f>
        <v>0</v>
      </c>
      <c r="D30" s="36">
        <f>計算表!$C$9*投入係数表37!D30</f>
        <v>0</v>
      </c>
      <c r="E30" s="37">
        <f>計算表!$C$10*投入係数表37!E30</f>
        <v>0</v>
      </c>
      <c r="F30" s="36">
        <f>計算表!$C$11*投入係数表37!F30</f>
        <v>0</v>
      </c>
      <c r="G30" s="37">
        <f>計算表!$C$12*投入係数表37!G30</f>
        <v>0</v>
      </c>
      <c r="H30" s="36">
        <f>計算表!$C$13*投入係数表37!H30</f>
        <v>0</v>
      </c>
      <c r="I30" s="37">
        <f>計算表!$C$14*投入係数表37!I30</f>
        <v>0</v>
      </c>
      <c r="J30" s="36">
        <f>計算表!$C$15*投入係数表37!J30</f>
        <v>0</v>
      </c>
      <c r="K30" s="37">
        <f>計算表!$C$16*投入係数表37!K30</f>
        <v>0</v>
      </c>
      <c r="L30" s="36">
        <f>計算表!$C$17*投入係数表37!L30</f>
        <v>0</v>
      </c>
      <c r="M30" s="37">
        <f>計算表!$C$18*投入係数表37!M30</f>
        <v>0</v>
      </c>
      <c r="N30" s="36">
        <f>計算表!$C$19*投入係数表37!N30</f>
        <v>0</v>
      </c>
      <c r="O30" s="38">
        <f>計算表!$C$20*投入係数表37!O30</f>
        <v>0</v>
      </c>
      <c r="P30" s="38">
        <f>計算表!$C$21*投入係数表37!P30</f>
        <v>0</v>
      </c>
      <c r="Q30" s="38">
        <f>計算表!$C$22*投入係数表37!Q30</f>
        <v>0</v>
      </c>
      <c r="R30" s="38">
        <f>計算表!$C$23*投入係数表37!R30</f>
        <v>0</v>
      </c>
      <c r="S30" s="38">
        <f>計算表!$C$24*投入係数表37!S30</f>
        <v>0</v>
      </c>
      <c r="T30" s="38">
        <f>計算表!$C$25*投入係数表37!T30</f>
        <v>0</v>
      </c>
      <c r="U30" s="38">
        <f>計算表!$C$26*投入係数表37!U30</f>
        <v>0</v>
      </c>
      <c r="V30" s="38">
        <f>計算表!$C$27*投入係数表37!V30</f>
        <v>0</v>
      </c>
      <c r="W30" s="38">
        <f>計算表!$C$28*投入係数表37!W30</f>
        <v>0</v>
      </c>
      <c r="X30" s="38">
        <f>計算表!$C$29*投入係数表37!X30</f>
        <v>0</v>
      </c>
      <c r="Y30" s="38">
        <f>計算表!$C$30*投入係数表37!Y30</f>
        <v>0</v>
      </c>
      <c r="Z30" s="38">
        <f>計算表!$C$31*投入係数表37!Z30</f>
        <v>0</v>
      </c>
      <c r="AA30" s="38">
        <f>計算表!$C$32*投入係数表37!AA30</f>
        <v>0</v>
      </c>
      <c r="AB30" s="38">
        <f>計算表!$C$33*投入係数表37!AB30</f>
        <v>0</v>
      </c>
      <c r="AC30" s="38">
        <f>計算表!$C$34*投入係数表37!AC30</f>
        <v>0</v>
      </c>
      <c r="AD30" s="38">
        <f>計算表!$C$35*投入係数表37!AD30</f>
        <v>0</v>
      </c>
      <c r="AE30" s="38">
        <f>計算表!$C$36*投入係数表37!AE30</f>
        <v>0</v>
      </c>
      <c r="AF30" s="38">
        <f>計算表!$C$37*投入係数表37!AF30</f>
        <v>0</v>
      </c>
      <c r="AG30" s="38">
        <f>計算表!$C$38*投入係数表37!AG30</f>
        <v>0</v>
      </c>
      <c r="AH30" s="38">
        <f>計算表!$C$39*投入係数表37!AH30</f>
        <v>0</v>
      </c>
      <c r="AI30" s="38">
        <f>計算表!$C$40*投入係数表37!AI30</f>
        <v>0</v>
      </c>
      <c r="AJ30" s="38">
        <f>計算表!$C$41*投入係数表37!AJ30</f>
        <v>0</v>
      </c>
      <c r="AK30" s="38">
        <f>計算表!$C$42*投入係数表37!AK30</f>
        <v>0</v>
      </c>
      <c r="AL30" s="38">
        <f>計算表!$C$43*投入係数表37!AL30</f>
        <v>0</v>
      </c>
      <c r="AM30" s="38">
        <f>計算表!$C$44*投入係数表37!AM30</f>
        <v>0</v>
      </c>
      <c r="AN30" s="36">
        <f t="shared" si="0"/>
        <v>0</v>
      </c>
    </row>
    <row r="31" spans="2:40" ht="12" customHeight="1">
      <c r="B31" s="632" t="s">
        <v>397</v>
      </c>
      <c r="C31" s="35">
        <f>計算表!$C$8*投入係数表37!C31</f>
        <v>0</v>
      </c>
      <c r="D31" s="36">
        <f>計算表!$C$9*投入係数表37!D31</f>
        <v>0</v>
      </c>
      <c r="E31" s="37">
        <f>計算表!$C$10*投入係数表37!E31</f>
        <v>0</v>
      </c>
      <c r="F31" s="36">
        <f>計算表!$C$11*投入係数表37!F31</f>
        <v>0</v>
      </c>
      <c r="G31" s="37">
        <f>計算表!$C$12*投入係数表37!G31</f>
        <v>0</v>
      </c>
      <c r="H31" s="36">
        <f>計算表!$C$13*投入係数表37!H31</f>
        <v>0</v>
      </c>
      <c r="I31" s="37">
        <f>計算表!$C$14*投入係数表37!I31</f>
        <v>0</v>
      </c>
      <c r="J31" s="36">
        <f>計算表!$C$15*投入係数表37!J31</f>
        <v>0</v>
      </c>
      <c r="K31" s="37">
        <f>計算表!$C$16*投入係数表37!K31</f>
        <v>0</v>
      </c>
      <c r="L31" s="36">
        <f>計算表!$C$17*投入係数表37!L31</f>
        <v>0</v>
      </c>
      <c r="M31" s="37">
        <f>計算表!$C$18*投入係数表37!M31</f>
        <v>0</v>
      </c>
      <c r="N31" s="36">
        <f>計算表!$C$19*投入係数表37!N31</f>
        <v>0</v>
      </c>
      <c r="O31" s="38">
        <f>計算表!$C$20*投入係数表37!O31</f>
        <v>0</v>
      </c>
      <c r="P31" s="38">
        <f>計算表!$C$21*投入係数表37!P31</f>
        <v>0</v>
      </c>
      <c r="Q31" s="38">
        <f>計算表!$C$22*投入係数表37!Q31</f>
        <v>0</v>
      </c>
      <c r="R31" s="38">
        <f>計算表!$C$23*投入係数表37!R31</f>
        <v>0</v>
      </c>
      <c r="S31" s="38">
        <f>計算表!$C$24*投入係数表37!S31</f>
        <v>0</v>
      </c>
      <c r="T31" s="38">
        <f>計算表!$C$25*投入係数表37!T31</f>
        <v>0</v>
      </c>
      <c r="U31" s="38">
        <f>計算表!$C$26*投入係数表37!U31</f>
        <v>0</v>
      </c>
      <c r="V31" s="38">
        <f>計算表!$C$27*投入係数表37!V31</f>
        <v>0</v>
      </c>
      <c r="W31" s="38">
        <f>計算表!$C$28*投入係数表37!W31</f>
        <v>0</v>
      </c>
      <c r="X31" s="38">
        <f>計算表!$C$29*投入係数表37!X31</f>
        <v>0</v>
      </c>
      <c r="Y31" s="38">
        <f>計算表!$C$30*投入係数表37!Y31</f>
        <v>0</v>
      </c>
      <c r="Z31" s="38">
        <f>計算表!$C$31*投入係数表37!Z31</f>
        <v>0</v>
      </c>
      <c r="AA31" s="38">
        <f>計算表!$C$32*投入係数表37!AA31</f>
        <v>0</v>
      </c>
      <c r="AB31" s="38">
        <f>計算表!$C$33*投入係数表37!AB31</f>
        <v>0</v>
      </c>
      <c r="AC31" s="38">
        <f>計算表!$C$34*投入係数表37!AC31</f>
        <v>0</v>
      </c>
      <c r="AD31" s="38">
        <f>計算表!$C$35*投入係数表37!AD31</f>
        <v>0</v>
      </c>
      <c r="AE31" s="38">
        <f>計算表!$C$36*投入係数表37!AE31</f>
        <v>0</v>
      </c>
      <c r="AF31" s="38">
        <f>計算表!$C$37*投入係数表37!AF31</f>
        <v>0</v>
      </c>
      <c r="AG31" s="38">
        <f>計算表!$C$38*投入係数表37!AG31</f>
        <v>0</v>
      </c>
      <c r="AH31" s="38">
        <f>計算表!$C$39*投入係数表37!AH31</f>
        <v>0</v>
      </c>
      <c r="AI31" s="38">
        <f>計算表!$C$40*投入係数表37!AI31</f>
        <v>0</v>
      </c>
      <c r="AJ31" s="38">
        <f>計算表!$C$41*投入係数表37!AJ31</f>
        <v>0</v>
      </c>
      <c r="AK31" s="38">
        <f>計算表!$C$42*投入係数表37!AK31</f>
        <v>0</v>
      </c>
      <c r="AL31" s="38">
        <f>計算表!$C$43*投入係数表37!AL31</f>
        <v>0</v>
      </c>
      <c r="AM31" s="38">
        <f>計算表!$C$44*投入係数表37!AM31</f>
        <v>0</v>
      </c>
      <c r="AN31" s="36">
        <f t="shared" si="0"/>
        <v>0</v>
      </c>
    </row>
    <row r="32" spans="2:40" ht="12" customHeight="1">
      <c r="B32" s="632" t="s">
        <v>399</v>
      </c>
      <c r="C32" s="35">
        <f>計算表!$C$8*投入係数表37!C32</f>
        <v>0</v>
      </c>
      <c r="D32" s="36">
        <f>計算表!$C$9*投入係数表37!D32</f>
        <v>0</v>
      </c>
      <c r="E32" s="37">
        <f>計算表!$C$10*投入係数表37!E32</f>
        <v>0</v>
      </c>
      <c r="F32" s="36">
        <f>計算表!$C$11*投入係数表37!F32</f>
        <v>0</v>
      </c>
      <c r="G32" s="37">
        <f>計算表!$C$12*投入係数表37!G32</f>
        <v>0</v>
      </c>
      <c r="H32" s="36">
        <f>計算表!$C$13*投入係数表37!H32</f>
        <v>0</v>
      </c>
      <c r="I32" s="37">
        <f>計算表!$C$14*投入係数表37!I32</f>
        <v>0</v>
      </c>
      <c r="J32" s="36">
        <f>計算表!$C$15*投入係数表37!J32</f>
        <v>0</v>
      </c>
      <c r="K32" s="37">
        <f>計算表!$C$16*投入係数表37!K32</f>
        <v>0</v>
      </c>
      <c r="L32" s="36">
        <f>計算表!$C$17*投入係数表37!L32</f>
        <v>0</v>
      </c>
      <c r="M32" s="37">
        <f>計算表!$C$18*投入係数表37!M32</f>
        <v>0</v>
      </c>
      <c r="N32" s="36">
        <f>計算表!$C$19*投入係数表37!N32</f>
        <v>0</v>
      </c>
      <c r="O32" s="38">
        <f>計算表!$C$20*投入係数表37!O32</f>
        <v>0</v>
      </c>
      <c r="P32" s="38">
        <f>計算表!$C$21*投入係数表37!P32</f>
        <v>0</v>
      </c>
      <c r="Q32" s="38">
        <f>計算表!$C$22*投入係数表37!Q32</f>
        <v>0</v>
      </c>
      <c r="R32" s="38">
        <f>計算表!$C$23*投入係数表37!R32</f>
        <v>0</v>
      </c>
      <c r="S32" s="38">
        <f>計算表!$C$24*投入係数表37!S32</f>
        <v>0</v>
      </c>
      <c r="T32" s="38">
        <f>計算表!$C$25*投入係数表37!T32</f>
        <v>0</v>
      </c>
      <c r="U32" s="38">
        <f>計算表!$C$26*投入係数表37!U32</f>
        <v>0</v>
      </c>
      <c r="V32" s="38">
        <f>計算表!$C$27*投入係数表37!V32</f>
        <v>0</v>
      </c>
      <c r="W32" s="38">
        <f>計算表!$C$28*投入係数表37!W32</f>
        <v>0</v>
      </c>
      <c r="X32" s="38">
        <f>計算表!$C$29*投入係数表37!X32</f>
        <v>0</v>
      </c>
      <c r="Y32" s="38">
        <f>計算表!$C$30*投入係数表37!Y32</f>
        <v>0</v>
      </c>
      <c r="Z32" s="38">
        <f>計算表!$C$31*投入係数表37!Z32</f>
        <v>0</v>
      </c>
      <c r="AA32" s="38">
        <f>計算表!$C$32*投入係数表37!AA32</f>
        <v>0</v>
      </c>
      <c r="AB32" s="38">
        <f>計算表!$C$33*投入係数表37!AB32</f>
        <v>0</v>
      </c>
      <c r="AC32" s="38">
        <f>計算表!$C$34*投入係数表37!AC32</f>
        <v>0</v>
      </c>
      <c r="AD32" s="38">
        <f>計算表!$C$35*投入係数表37!AD32</f>
        <v>0</v>
      </c>
      <c r="AE32" s="38">
        <f>計算表!$C$36*投入係数表37!AE32</f>
        <v>0</v>
      </c>
      <c r="AF32" s="38">
        <f>計算表!$C$37*投入係数表37!AF32</f>
        <v>0</v>
      </c>
      <c r="AG32" s="38">
        <f>計算表!$C$38*投入係数表37!AG32</f>
        <v>0</v>
      </c>
      <c r="AH32" s="38">
        <f>計算表!$C$39*投入係数表37!AH32</f>
        <v>0</v>
      </c>
      <c r="AI32" s="38">
        <f>計算表!$C$40*投入係数表37!AI32</f>
        <v>0</v>
      </c>
      <c r="AJ32" s="38">
        <f>計算表!$C$41*投入係数表37!AJ32</f>
        <v>0</v>
      </c>
      <c r="AK32" s="38">
        <f>計算表!$C$42*投入係数表37!AK32</f>
        <v>0</v>
      </c>
      <c r="AL32" s="38">
        <f>計算表!$C$43*投入係数表37!AL32</f>
        <v>0</v>
      </c>
      <c r="AM32" s="38">
        <f>計算表!$C$44*投入係数表37!AM32</f>
        <v>0</v>
      </c>
      <c r="AN32" s="36">
        <f t="shared" si="0"/>
        <v>0</v>
      </c>
    </row>
    <row r="33" spans="2:40" ht="12" customHeight="1">
      <c r="B33" s="632" t="s">
        <v>401</v>
      </c>
      <c r="C33" s="35">
        <f>計算表!$C$8*投入係数表37!C33</f>
        <v>0</v>
      </c>
      <c r="D33" s="36">
        <f>計算表!$C$9*投入係数表37!D33</f>
        <v>0</v>
      </c>
      <c r="E33" s="37">
        <f>計算表!$C$10*投入係数表37!E33</f>
        <v>0</v>
      </c>
      <c r="F33" s="36">
        <f>計算表!$C$11*投入係数表37!F33</f>
        <v>0</v>
      </c>
      <c r="G33" s="37">
        <f>計算表!$C$12*投入係数表37!G33</f>
        <v>0</v>
      </c>
      <c r="H33" s="36">
        <f>計算表!$C$13*投入係数表37!H33</f>
        <v>0</v>
      </c>
      <c r="I33" s="37">
        <f>計算表!$C$14*投入係数表37!I33</f>
        <v>0</v>
      </c>
      <c r="J33" s="36">
        <f>計算表!$C$15*投入係数表37!J33</f>
        <v>0</v>
      </c>
      <c r="K33" s="37">
        <f>計算表!$C$16*投入係数表37!K33</f>
        <v>0</v>
      </c>
      <c r="L33" s="36">
        <f>計算表!$C$17*投入係数表37!L33</f>
        <v>0</v>
      </c>
      <c r="M33" s="37">
        <f>計算表!$C$18*投入係数表37!M33</f>
        <v>0</v>
      </c>
      <c r="N33" s="36">
        <f>計算表!$C$19*投入係数表37!N33</f>
        <v>0</v>
      </c>
      <c r="O33" s="38">
        <f>計算表!$C$20*投入係数表37!O33</f>
        <v>0</v>
      </c>
      <c r="P33" s="38">
        <f>計算表!$C$21*投入係数表37!P33</f>
        <v>0</v>
      </c>
      <c r="Q33" s="38">
        <f>計算表!$C$22*投入係数表37!Q33</f>
        <v>0</v>
      </c>
      <c r="R33" s="38">
        <f>計算表!$C$23*投入係数表37!R33</f>
        <v>0</v>
      </c>
      <c r="S33" s="38">
        <f>計算表!$C$24*投入係数表37!S33</f>
        <v>0</v>
      </c>
      <c r="T33" s="38">
        <f>計算表!$C$25*投入係数表37!T33</f>
        <v>0</v>
      </c>
      <c r="U33" s="38">
        <f>計算表!$C$26*投入係数表37!U33</f>
        <v>0</v>
      </c>
      <c r="V33" s="38">
        <f>計算表!$C$27*投入係数表37!V33</f>
        <v>0</v>
      </c>
      <c r="W33" s="38">
        <f>計算表!$C$28*投入係数表37!W33</f>
        <v>0</v>
      </c>
      <c r="X33" s="38">
        <f>計算表!$C$29*投入係数表37!X33</f>
        <v>0</v>
      </c>
      <c r="Y33" s="38">
        <f>計算表!$C$30*投入係数表37!Y33</f>
        <v>0</v>
      </c>
      <c r="Z33" s="38">
        <f>計算表!$C$31*投入係数表37!Z33</f>
        <v>0</v>
      </c>
      <c r="AA33" s="38">
        <f>計算表!$C$32*投入係数表37!AA33</f>
        <v>0</v>
      </c>
      <c r="AB33" s="38">
        <f>計算表!$C$33*投入係数表37!AB33</f>
        <v>0</v>
      </c>
      <c r="AC33" s="38">
        <f>計算表!$C$34*投入係数表37!AC33</f>
        <v>0</v>
      </c>
      <c r="AD33" s="38">
        <f>計算表!$C$35*投入係数表37!AD33</f>
        <v>0</v>
      </c>
      <c r="AE33" s="38">
        <f>計算表!$C$36*投入係数表37!AE33</f>
        <v>0</v>
      </c>
      <c r="AF33" s="38">
        <f>計算表!$C$37*投入係数表37!AF33</f>
        <v>0</v>
      </c>
      <c r="AG33" s="38">
        <f>計算表!$C$38*投入係数表37!AG33</f>
        <v>0</v>
      </c>
      <c r="AH33" s="38">
        <f>計算表!$C$39*投入係数表37!AH33</f>
        <v>0</v>
      </c>
      <c r="AI33" s="38">
        <f>計算表!$C$40*投入係数表37!AI33</f>
        <v>0</v>
      </c>
      <c r="AJ33" s="38">
        <f>計算表!$C$41*投入係数表37!AJ33</f>
        <v>0</v>
      </c>
      <c r="AK33" s="38">
        <f>計算表!$C$42*投入係数表37!AK33</f>
        <v>0</v>
      </c>
      <c r="AL33" s="38">
        <f>計算表!$C$43*投入係数表37!AL33</f>
        <v>0</v>
      </c>
      <c r="AM33" s="38">
        <f>計算表!$C$44*投入係数表37!AM33</f>
        <v>0</v>
      </c>
      <c r="AN33" s="36">
        <f t="shared" si="0"/>
        <v>0</v>
      </c>
    </row>
    <row r="34" spans="2:40" ht="12" customHeight="1">
      <c r="B34" s="632" t="s">
        <v>402</v>
      </c>
      <c r="C34" s="35">
        <f>計算表!$C$8*投入係数表37!C34</f>
        <v>0</v>
      </c>
      <c r="D34" s="36">
        <f>計算表!$C$9*投入係数表37!D34</f>
        <v>0</v>
      </c>
      <c r="E34" s="37">
        <f>計算表!$C$10*投入係数表37!E34</f>
        <v>0</v>
      </c>
      <c r="F34" s="36">
        <f>計算表!$C$11*投入係数表37!F34</f>
        <v>0</v>
      </c>
      <c r="G34" s="37">
        <f>計算表!$C$12*投入係数表37!G34</f>
        <v>0</v>
      </c>
      <c r="H34" s="36">
        <f>計算表!$C$13*投入係数表37!H34</f>
        <v>0</v>
      </c>
      <c r="I34" s="37">
        <f>計算表!$C$14*投入係数表37!I34</f>
        <v>0</v>
      </c>
      <c r="J34" s="36">
        <f>計算表!$C$15*投入係数表37!J34</f>
        <v>0</v>
      </c>
      <c r="K34" s="37">
        <f>計算表!$C$16*投入係数表37!K34</f>
        <v>0</v>
      </c>
      <c r="L34" s="36">
        <f>計算表!$C$17*投入係数表37!L34</f>
        <v>0</v>
      </c>
      <c r="M34" s="37">
        <f>計算表!$C$18*投入係数表37!M34</f>
        <v>0</v>
      </c>
      <c r="N34" s="36">
        <f>計算表!$C$19*投入係数表37!N34</f>
        <v>0</v>
      </c>
      <c r="O34" s="38">
        <f>計算表!$C$20*投入係数表37!O34</f>
        <v>0</v>
      </c>
      <c r="P34" s="38">
        <f>計算表!$C$21*投入係数表37!P34</f>
        <v>0</v>
      </c>
      <c r="Q34" s="38">
        <f>計算表!$C$22*投入係数表37!Q34</f>
        <v>0</v>
      </c>
      <c r="R34" s="38">
        <f>計算表!$C$23*投入係数表37!R34</f>
        <v>0</v>
      </c>
      <c r="S34" s="38">
        <f>計算表!$C$24*投入係数表37!S34</f>
        <v>0</v>
      </c>
      <c r="T34" s="38">
        <f>計算表!$C$25*投入係数表37!T34</f>
        <v>0</v>
      </c>
      <c r="U34" s="38">
        <f>計算表!$C$26*投入係数表37!U34</f>
        <v>0</v>
      </c>
      <c r="V34" s="38">
        <f>計算表!$C$27*投入係数表37!V34</f>
        <v>0</v>
      </c>
      <c r="W34" s="38">
        <f>計算表!$C$28*投入係数表37!W34</f>
        <v>0</v>
      </c>
      <c r="X34" s="38">
        <f>計算表!$C$29*投入係数表37!X34</f>
        <v>0</v>
      </c>
      <c r="Y34" s="38">
        <f>計算表!$C$30*投入係数表37!Y34</f>
        <v>0</v>
      </c>
      <c r="Z34" s="38">
        <f>計算表!$C$31*投入係数表37!Z34</f>
        <v>0</v>
      </c>
      <c r="AA34" s="38">
        <f>計算表!$C$32*投入係数表37!AA34</f>
        <v>0</v>
      </c>
      <c r="AB34" s="38">
        <f>計算表!$C$33*投入係数表37!AB34</f>
        <v>0</v>
      </c>
      <c r="AC34" s="38">
        <f>計算表!$C$34*投入係数表37!AC34</f>
        <v>0</v>
      </c>
      <c r="AD34" s="38">
        <f>計算表!$C$35*投入係数表37!AD34</f>
        <v>0</v>
      </c>
      <c r="AE34" s="38">
        <f>計算表!$C$36*投入係数表37!AE34</f>
        <v>0</v>
      </c>
      <c r="AF34" s="38">
        <f>計算表!$C$37*投入係数表37!AF34</f>
        <v>0</v>
      </c>
      <c r="AG34" s="38">
        <f>計算表!$C$38*投入係数表37!AG34</f>
        <v>0</v>
      </c>
      <c r="AH34" s="38">
        <f>計算表!$C$39*投入係数表37!AH34</f>
        <v>0</v>
      </c>
      <c r="AI34" s="38">
        <f>計算表!$C$40*投入係数表37!AI34</f>
        <v>0</v>
      </c>
      <c r="AJ34" s="38">
        <f>計算表!$C$41*投入係数表37!AJ34</f>
        <v>0</v>
      </c>
      <c r="AK34" s="38">
        <f>計算表!$C$42*投入係数表37!AK34</f>
        <v>0</v>
      </c>
      <c r="AL34" s="38">
        <f>計算表!$C$43*投入係数表37!AL34</f>
        <v>0</v>
      </c>
      <c r="AM34" s="38">
        <f>計算表!$C$44*投入係数表37!AM34</f>
        <v>0</v>
      </c>
      <c r="AN34" s="36">
        <f t="shared" si="0"/>
        <v>0</v>
      </c>
    </row>
    <row r="35" spans="2:40" ht="12" customHeight="1">
      <c r="B35" s="632" t="s">
        <v>403</v>
      </c>
      <c r="C35" s="35">
        <f>計算表!$C$8*投入係数表37!C35</f>
        <v>0</v>
      </c>
      <c r="D35" s="36">
        <f>計算表!$C$9*投入係数表37!D35</f>
        <v>0</v>
      </c>
      <c r="E35" s="37">
        <f>計算表!$C$10*投入係数表37!E35</f>
        <v>0</v>
      </c>
      <c r="F35" s="36">
        <f>計算表!$C$11*投入係数表37!F35</f>
        <v>0</v>
      </c>
      <c r="G35" s="37">
        <f>計算表!$C$12*投入係数表37!G35</f>
        <v>0</v>
      </c>
      <c r="H35" s="36">
        <f>計算表!$C$13*投入係数表37!H35</f>
        <v>0</v>
      </c>
      <c r="I35" s="37">
        <f>計算表!$C$14*投入係数表37!I35</f>
        <v>0</v>
      </c>
      <c r="J35" s="36">
        <f>計算表!$C$15*投入係数表37!J35</f>
        <v>0</v>
      </c>
      <c r="K35" s="37">
        <f>計算表!$C$16*投入係数表37!K35</f>
        <v>0</v>
      </c>
      <c r="L35" s="36">
        <f>計算表!$C$17*投入係数表37!L35</f>
        <v>0</v>
      </c>
      <c r="M35" s="37">
        <f>計算表!$C$18*投入係数表37!M35</f>
        <v>0</v>
      </c>
      <c r="N35" s="36">
        <f>計算表!$C$19*投入係数表37!N35</f>
        <v>0</v>
      </c>
      <c r="O35" s="38">
        <f>計算表!$C$20*投入係数表37!O35</f>
        <v>0</v>
      </c>
      <c r="P35" s="38">
        <f>計算表!$C$21*投入係数表37!P35</f>
        <v>0</v>
      </c>
      <c r="Q35" s="38">
        <f>計算表!$C$22*投入係数表37!Q35</f>
        <v>0</v>
      </c>
      <c r="R35" s="38">
        <f>計算表!$C$23*投入係数表37!R35</f>
        <v>0</v>
      </c>
      <c r="S35" s="38">
        <f>計算表!$C$24*投入係数表37!S35</f>
        <v>0</v>
      </c>
      <c r="T35" s="38">
        <f>計算表!$C$25*投入係数表37!T35</f>
        <v>0</v>
      </c>
      <c r="U35" s="38">
        <f>計算表!$C$26*投入係数表37!U35</f>
        <v>0</v>
      </c>
      <c r="V35" s="38">
        <f>計算表!$C$27*投入係数表37!V35</f>
        <v>0</v>
      </c>
      <c r="W35" s="38">
        <f>計算表!$C$28*投入係数表37!W35</f>
        <v>0</v>
      </c>
      <c r="X35" s="38">
        <f>計算表!$C$29*投入係数表37!X35</f>
        <v>0</v>
      </c>
      <c r="Y35" s="38">
        <f>計算表!$C$30*投入係数表37!Y35</f>
        <v>0</v>
      </c>
      <c r="Z35" s="38">
        <f>計算表!$C$31*投入係数表37!Z35</f>
        <v>0</v>
      </c>
      <c r="AA35" s="38">
        <f>計算表!$C$32*投入係数表37!AA35</f>
        <v>0</v>
      </c>
      <c r="AB35" s="38">
        <f>計算表!$C$33*投入係数表37!AB35</f>
        <v>0</v>
      </c>
      <c r="AC35" s="38">
        <f>計算表!$C$34*投入係数表37!AC35</f>
        <v>0</v>
      </c>
      <c r="AD35" s="38">
        <f>計算表!$C$35*投入係数表37!AD35</f>
        <v>0</v>
      </c>
      <c r="AE35" s="38">
        <f>計算表!$C$36*投入係数表37!AE35</f>
        <v>0</v>
      </c>
      <c r="AF35" s="38">
        <f>計算表!$C$37*投入係数表37!AF35</f>
        <v>0</v>
      </c>
      <c r="AG35" s="38">
        <f>計算表!$C$38*投入係数表37!AG35</f>
        <v>0</v>
      </c>
      <c r="AH35" s="38">
        <f>計算表!$C$39*投入係数表37!AH35</f>
        <v>0</v>
      </c>
      <c r="AI35" s="38">
        <f>計算表!$C$40*投入係数表37!AI35</f>
        <v>0</v>
      </c>
      <c r="AJ35" s="38">
        <f>計算表!$C$41*投入係数表37!AJ35</f>
        <v>0</v>
      </c>
      <c r="AK35" s="38">
        <f>計算表!$C$42*投入係数表37!AK35</f>
        <v>0</v>
      </c>
      <c r="AL35" s="38">
        <f>計算表!$C$43*投入係数表37!AL35</f>
        <v>0</v>
      </c>
      <c r="AM35" s="38">
        <f>計算表!$C$44*投入係数表37!AM35</f>
        <v>0</v>
      </c>
      <c r="AN35" s="36">
        <f t="shared" si="0"/>
        <v>0</v>
      </c>
    </row>
    <row r="36" spans="2:40" ht="12" customHeight="1">
      <c r="B36" s="632" t="s">
        <v>405</v>
      </c>
      <c r="C36" s="35">
        <f>計算表!$C$8*投入係数表37!C36</f>
        <v>0</v>
      </c>
      <c r="D36" s="36">
        <f>計算表!$C$9*投入係数表37!D36</f>
        <v>0</v>
      </c>
      <c r="E36" s="37">
        <f>計算表!$C$10*投入係数表37!E36</f>
        <v>0</v>
      </c>
      <c r="F36" s="36">
        <f>計算表!$C$11*投入係数表37!F36</f>
        <v>0</v>
      </c>
      <c r="G36" s="37">
        <f>計算表!$C$12*投入係数表37!G36</f>
        <v>0</v>
      </c>
      <c r="H36" s="36">
        <f>計算表!$C$13*投入係数表37!H36</f>
        <v>0</v>
      </c>
      <c r="I36" s="37">
        <f>計算表!$C$14*投入係数表37!I36</f>
        <v>0</v>
      </c>
      <c r="J36" s="36">
        <f>計算表!$C$15*投入係数表37!J36</f>
        <v>0</v>
      </c>
      <c r="K36" s="37">
        <f>計算表!$C$16*投入係数表37!K36</f>
        <v>0</v>
      </c>
      <c r="L36" s="36">
        <f>計算表!$C$17*投入係数表37!L36</f>
        <v>0</v>
      </c>
      <c r="M36" s="37">
        <f>計算表!$C$18*投入係数表37!M36</f>
        <v>0</v>
      </c>
      <c r="N36" s="36">
        <f>計算表!$C$19*投入係数表37!N36</f>
        <v>0</v>
      </c>
      <c r="O36" s="38">
        <f>計算表!$C$20*投入係数表37!O36</f>
        <v>0</v>
      </c>
      <c r="P36" s="38">
        <f>計算表!$C$21*投入係数表37!P36</f>
        <v>0</v>
      </c>
      <c r="Q36" s="38">
        <f>計算表!$C$22*投入係数表37!Q36</f>
        <v>0</v>
      </c>
      <c r="R36" s="38">
        <f>計算表!$C$23*投入係数表37!R36</f>
        <v>0</v>
      </c>
      <c r="S36" s="38">
        <f>計算表!$C$24*投入係数表37!S36</f>
        <v>0</v>
      </c>
      <c r="T36" s="38">
        <f>計算表!$C$25*投入係数表37!T36</f>
        <v>0</v>
      </c>
      <c r="U36" s="38">
        <f>計算表!$C$26*投入係数表37!U36</f>
        <v>0</v>
      </c>
      <c r="V36" s="38">
        <f>計算表!$C$27*投入係数表37!V36</f>
        <v>0</v>
      </c>
      <c r="W36" s="38">
        <f>計算表!$C$28*投入係数表37!W36</f>
        <v>0</v>
      </c>
      <c r="X36" s="38">
        <f>計算表!$C$29*投入係数表37!X36</f>
        <v>0</v>
      </c>
      <c r="Y36" s="38">
        <f>計算表!$C$30*投入係数表37!Y36</f>
        <v>0</v>
      </c>
      <c r="Z36" s="38">
        <f>計算表!$C$31*投入係数表37!Z36</f>
        <v>0</v>
      </c>
      <c r="AA36" s="38">
        <f>計算表!$C$32*投入係数表37!AA36</f>
        <v>0</v>
      </c>
      <c r="AB36" s="38">
        <f>計算表!$C$33*投入係数表37!AB36</f>
        <v>0</v>
      </c>
      <c r="AC36" s="38">
        <f>計算表!$C$34*投入係数表37!AC36</f>
        <v>0</v>
      </c>
      <c r="AD36" s="38">
        <f>計算表!$C$35*投入係数表37!AD36</f>
        <v>0</v>
      </c>
      <c r="AE36" s="38">
        <f>計算表!$C$36*投入係数表37!AE36</f>
        <v>0</v>
      </c>
      <c r="AF36" s="38">
        <f>計算表!$C$37*投入係数表37!AF36</f>
        <v>0</v>
      </c>
      <c r="AG36" s="38">
        <f>計算表!$C$38*投入係数表37!AG36</f>
        <v>0</v>
      </c>
      <c r="AH36" s="38">
        <f>計算表!$C$39*投入係数表37!AH36</f>
        <v>0</v>
      </c>
      <c r="AI36" s="38">
        <f>計算表!$C$40*投入係数表37!AI36</f>
        <v>0</v>
      </c>
      <c r="AJ36" s="38">
        <f>計算表!$C$41*投入係数表37!AJ36</f>
        <v>0</v>
      </c>
      <c r="AK36" s="38">
        <f>計算表!$C$42*投入係数表37!AK36</f>
        <v>0</v>
      </c>
      <c r="AL36" s="38">
        <f>計算表!$C$43*投入係数表37!AL36</f>
        <v>0</v>
      </c>
      <c r="AM36" s="38">
        <f>計算表!$C$44*投入係数表37!AM36</f>
        <v>0</v>
      </c>
      <c r="AN36" s="36">
        <f t="shared" si="0"/>
        <v>0</v>
      </c>
    </row>
    <row r="37" spans="2:40" ht="12" customHeight="1">
      <c r="B37" s="632" t="s">
        <v>407</v>
      </c>
      <c r="C37" s="35">
        <f>計算表!$C$8*投入係数表37!C37</f>
        <v>0</v>
      </c>
      <c r="D37" s="36">
        <f>計算表!$C$9*投入係数表37!D37</f>
        <v>0</v>
      </c>
      <c r="E37" s="37">
        <f>計算表!$C$10*投入係数表37!E37</f>
        <v>0</v>
      </c>
      <c r="F37" s="36">
        <f>計算表!$C$11*投入係数表37!F37</f>
        <v>0</v>
      </c>
      <c r="G37" s="37">
        <f>計算表!$C$12*投入係数表37!G37</f>
        <v>0</v>
      </c>
      <c r="H37" s="36">
        <f>計算表!$C$13*投入係数表37!H37</f>
        <v>0</v>
      </c>
      <c r="I37" s="37">
        <f>計算表!$C$14*投入係数表37!I37</f>
        <v>0</v>
      </c>
      <c r="J37" s="36">
        <f>計算表!$C$15*投入係数表37!J37</f>
        <v>0</v>
      </c>
      <c r="K37" s="37">
        <f>計算表!$C$16*投入係数表37!K37</f>
        <v>0</v>
      </c>
      <c r="L37" s="36">
        <f>計算表!$C$17*投入係数表37!L37</f>
        <v>0</v>
      </c>
      <c r="M37" s="37">
        <f>計算表!$C$18*投入係数表37!M37</f>
        <v>0</v>
      </c>
      <c r="N37" s="36">
        <f>計算表!$C$19*投入係数表37!N37</f>
        <v>0</v>
      </c>
      <c r="O37" s="38">
        <f>計算表!$C$20*投入係数表37!O37</f>
        <v>0</v>
      </c>
      <c r="P37" s="38">
        <f>計算表!$C$21*投入係数表37!P37</f>
        <v>0</v>
      </c>
      <c r="Q37" s="38">
        <f>計算表!$C$22*投入係数表37!Q37</f>
        <v>0</v>
      </c>
      <c r="R37" s="38">
        <f>計算表!$C$23*投入係数表37!R37</f>
        <v>0</v>
      </c>
      <c r="S37" s="38">
        <f>計算表!$C$24*投入係数表37!S37</f>
        <v>0</v>
      </c>
      <c r="T37" s="38">
        <f>計算表!$C$25*投入係数表37!T37</f>
        <v>0</v>
      </c>
      <c r="U37" s="38">
        <f>計算表!$C$26*投入係数表37!U37</f>
        <v>0</v>
      </c>
      <c r="V37" s="38">
        <f>計算表!$C$27*投入係数表37!V37</f>
        <v>0</v>
      </c>
      <c r="W37" s="38">
        <f>計算表!$C$28*投入係数表37!W37</f>
        <v>0</v>
      </c>
      <c r="X37" s="38">
        <f>計算表!$C$29*投入係数表37!X37</f>
        <v>0</v>
      </c>
      <c r="Y37" s="38">
        <f>計算表!$C$30*投入係数表37!Y37</f>
        <v>0</v>
      </c>
      <c r="Z37" s="38">
        <f>計算表!$C$31*投入係数表37!Z37</f>
        <v>0</v>
      </c>
      <c r="AA37" s="38">
        <f>計算表!$C$32*投入係数表37!AA37</f>
        <v>0</v>
      </c>
      <c r="AB37" s="38">
        <f>計算表!$C$33*投入係数表37!AB37</f>
        <v>0</v>
      </c>
      <c r="AC37" s="38">
        <f>計算表!$C$34*投入係数表37!AC37</f>
        <v>0</v>
      </c>
      <c r="AD37" s="38">
        <f>計算表!$C$35*投入係数表37!AD37</f>
        <v>0</v>
      </c>
      <c r="AE37" s="38">
        <f>計算表!$C$36*投入係数表37!AE37</f>
        <v>0</v>
      </c>
      <c r="AF37" s="38">
        <f>計算表!$C$37*投入係数表37!AF37</f>
        <v>0</v>
      </c>
      <c r="AG37" s="38">
        <f>計算表!$C$38*投入係数表37!AG37</f>
        <v>0</v>
      </c>
      <c r="AH37" s="38">
        <f>計算表!$C$39*投入係数表37!AH37</f>
        <v>0</v>
      </c>
      <c r="AI37" s="38">
        <f>計算表!$C$40*投入係数表37!AI37</f>
        <v>0</v>
      </c>
      <c r="AJ37" s="38">
        <f>計算表!$C$41*投入係数表37!AJ37</f>
        <v>0</v>
      </c>
      <c r="AK37" s="38">
        <f>計算表!$C$42*投入係数表37!AK37</f>
        <v>0</v>
      </c>
      <c r="AL37" s="38">
        <f>計算表!$C$43*投入係数表37!AL37</f>
        <v>0</v>
      </c>
      <c r="AM37" s="38">
        <f>計算表!$C$44*投入係数表37!AM37</f>
        <v>0</v>
      </c>
      <c r="AN37" s="36">
        <f t="shared" si="0"/>
        <v>0</v>
      </c>
    </row>
    <row r="38" spans="2:40" ht="12" customHeight="1">
      <c r="B38" s="632" t="s">
        <v>589</v>
      </c>
      <c r="C38" s="35">
        <f>計算表!$C$8*投入係数表37!C38</f>
        <v>0</v>
      </c>
      <c r="D38" s="36">
        <f>計算表!$C$9*投入係数表37!D38</f>
        <v>0</v>
      </c>
      <c r="E38" s="37">
        <f>計算表!$C$10*投入係数表37!E38</f>
        <v>0</v>
      </c>
      <c r="F38" s="36">
        <f>計算表!$C$11*投入係数表37!F38</f>
        <v>0</v>
      </c>
      <c r="G38" s="37">
        <f>計算表!$C$12*投入係数表37!G38</f>
        <v>0</v>
      </c>
      <c r="H38" s="36">
        <f>計算表!$C$13*投入係数表37!H38</f>
        <v>0</v>
      </c>
      <c r="I38" s="37">
        <f>計算表!$C$14*投入係数表37!I38</f>
        <v>0</v>
      </c>
      <c r="J38" s="36">
        <f>計算表!$C$15*投入係数表37!J38</f>
        <v>0</v>
      </c>
      <c r="K38" s="37">
        <f>計算表!$C$16*投入係数表37!K38</f>
        <v>0</v>
      </c>
      <c r="L38" s="36">
        <f>計算表!$C$17*投入係数表37!L38</f>
        <v>0</v>
      </c>
      <c r="M38" s="37">
        <f>計算表!$C$18*投入係数表37!M38</f>
        <v>0</v>
      </c>
      <c r="N38" s="36">
        <f>計算表!$C$19*投入係数表37!N38</f>
        <v>0</v>
      </c>
      <c r="O38" s="38">
        <f>計算表!$C$20*投入係数表37!O38</f>
        <v>0</v>
      </c>
      <c r="P38" s="38">
        <f>計算表!$C$21*投入係数表37!P38</f>
        <v>0</v>
      </c>
      <c r="Q38" s="38">
        <f>計算表!$C$22*投入係数表37!Q38</f>
        <v>0</v>
      </c>
      <c r="R38" s="38">
        <f>計算表!$C$23*投入係数表37!R38</f>
        <v>0</v>
      </c>
      <c r="S38" s="38">
        <f>計算表!$C$24*投入係数表37!S38</f>
        <v>0</v>
      </c>
      <c r="T38" s="38">
        <f>計算表!$C$25*投入係数表37!T38</f>
        <v>0</v>
      </c>
      <c r="U38" s="38">
        <f>計算表!$C$26*投入係数表37!U38</f>
        <v>0</v>
      </c>
      <c r="V38" s="38">
        <f>計算表!$C$27*投入係数表37!V38</f>
        <v>0</v>
      </c>
      <c r="W38" s="38">
        <f>計算表!$C$28*投入係数表37!W38</f>
        <v>0</v>
      </c>
      <c r="X38" s="38">
        <f>計算表!$C$29*投入係数表37!X38</f>
        <v>0</v>
      </c>
      <c r="Y38" s="38">
        <f>計算表!$C$30*投入係数表37!Y38</f>
        <v>0</v>
      </c>
      <c r="Z38" s="38">
        <f>計算表!$C$31*投入係数表37!Z38</f>
        <v>0</v>
      </c>
      <c r="AA38" s="38">
        <f>計算表!$C$32*投入係数表37!AA38</f>
        <v>0</v>
      </c>
      <c r="AB38" s="38">
        <f>計算表!$C$33*投入係数表37!AB38</f>
        <v>0</v>
      </c>
      <c r="AC38" s="38">
        <f>計算表!$C$34*投入係数表37!AC38</f>
        <v>0</v>
      </c>
      <c r="AD38" s="38">
        <f>計算表!$C$35*投入係数表37!AD38</f>
        <v>0</v>
      </c>
      <c r="AE38" s="38">
        <f>計算表!$C$36*投入係数表37!AE38</f>
        <v>0</v>
      </c>
      <c r="AF38" s="38">
        <f>計算表!$C$37*投入係数表37!AF38</f>
        <v>0</v>
      </c>
      <c r="AG38" s="38">
        <f>計算表!$C$38*投入係数表37!AG38</f>
        <v>0</v>
      </c>
      <c r="AH38" s="38">
        <f>計算表!$C$39*投入係数表37!AH38</f>
        <v>0</v>
      </c>
      <c r="AI38" s="38">
        <f>計算表!$C$40*投入係数表37!AI38</f>
        <v>0</v>
      </c>
      <c r="AJ38" s="38">
        <f>計算表!$C$41*投入係数表37!AJ38</f>
        <v>0</v>
      </c>
      <c r="AK38" s="38">
        <f>計算表!$C$42*投入係数表37!AK38</f>
        <v>0</v>
      </c>
      <c r="AL38" s="38">
        <f>計算表!$C$43*投入係数表37!AL38</f>
        <v>0</v>
      </c>
      <c r="AM38" s="38">
        <f>計算表!$C$44*投入係数表37!AM38</f>
        <v>0</v>
      </c>
      <c r="AN38" s="36">
        <f t="shared" si="0"/>
        <v>0</v>
      </c>
    </row>
    <row r="39" spans="2:40" ht="12" customHeight="1">
      <c r="B39" s="632" t="s">
        <v>408</v>
      </c>
      <c r="C39" s="35">
        <f>計算表!$C$8*投入係数表37!C39</f>
        <v>0</v>
      </c>
      <c r="D39" s="36">
        <f>計算表!$C$9*投入係数表37!D39</f>
        <v>0</v>
      </c>
      <c r="E39" s="37">
        <f>計算表!$C$10*投入係数表37!E39</f>
        <v>0</v>
      </c>
      <c r="F39" s="36">
        <f>計算表!$C$11*投入係数表37!F39</f>
        <v>0</v>
      </c>
      <c r="G39" s="37">
        <f>計算表!$C$12*投入係数表37!G39</f>
        <v>0</v>
      </c>
      <c r="H39" s="36">
        <f>計算表!$C$13*投入係数表37!H39</f>
        <v>0</v>
      </c>
      <c r="I39" s="37">
        <f>計算表!$C$14*投入係数表37!I39</f>
        <v>0</v>
      </c>
      <c r="J39" s="36">
        <f>計算表!$C$15*投入係数表37!J39</f>
        <v>0</v>
      </c>
      <c r="K39" s="37">
        <f>計算表!$C$16*投入係数表37!K39</f>
        <v>0</v>
      </c>
      <c r="L39" s="36">
        <f>計算表!$C$17*投入係数表37!L39</f>
        <v>0</v>
      </c>
      <c r="M39" s="37">
        <f>計算表!$C$18*投入係数表37!M39</f>
        <v>0</v>
      </c>
      <c r="N39" s="36">
        <f>計算表!$C$19*投入係数表37!N39</f>
        <v>0</v>
      </c>
      <c r="O39" s="38">
        <f>計算表!$C$20*投入係数表37!O39</f>
        <v>0</v>
      </c>
      <c r="P39" s="38">
        <f>計算表!$C$21*投入係数表37!P39</f>
        <v>0</v>
      </c>
      <c r="Q39" s="38">
        <f>計算表!$C$22*投入係数表37!Q39</f>
        <v>0</v>
      </c>
      <c r="R39" s="38">
        <f>計算表!$C$23*投入係数表37!R39</f>
        <v>0</v>
      </c>
      <c r="S39" s="38">
        <f>計算表!$C$24*投入係数表37!S39</f>
        <v>0</v>
      </c>
      <c r="T39" s="38">
        <f>計算表!$C$25*投入係数表37!T39</f>
        <v>0</v>
      </c>
      <c r="U39" s="38">
        <f>計算表!$C$26*投入係数表37!U39</f>
        <v>0</v>
      </c>
      <c r="V39" s="38">
        <f>計算表!$C$27*投入係数表37!V39</f>
        <v>0</v>
      </c>
      <c r="W39" s="38">
        <f>計算表!$C$28*投入係数表37!W39</f>
        <v>0</v>
      </c>
      <c r="X39" s="38">
        <f>計算表!$C$29*投入係数表37!X39</f>
        <v>0</v>
      </c>
      <c r="Y39" s="38">
        <f>計算表!$C$30*投入係数表37!Y39</f>
        <v>0</v>
      </c>
      <c r="Z39" s="38">
        <f>計算表!$C$31*投入係数表37!Z39</f>
        <v>0</v>
      </c>
      <c r="AA39" s="38">
        <f>計算表!$C$32*投入係数表37!AA39</f>
        <v>0</v>
      </c>
      <c r="AB39" s="38">
        <f>計算表!$C$33*投入係数表37!AB39</f>
        <v>0</v>
      </c>
      <c r="AC39" s="38">
        <f>計算表!$C$34*投入係数表37!AC39</f>
        <v>0</v>
      </c>
      <c r="AD39" s="38">
        <f>計算表!$C$35*投入係数表37!AD39</f>
        <v>0</v>
      </c>
      <c r="AE39" s="38">
        <f>計算表!$C$36*投入係数表37!AE39</f>
        <v>0</v>
      </c>
      <c r="AF39" s="38">
        <f>計算表!$C$37*投入係数表37!AF39</f>
        <v>0</v>
      </c>
      <c r="AG39" s="38">
        <f>計算表!$C$38*投入係数表37!AG39</f>
        <v>0</v>
      </c>
      <c r="AH39" s="38">
        <f>計算表!$C$39*投入係数表37!AH39</f>
        <v>0</v>
      </c>
      <c r="AI39" s="38">
        <f>計算表!$C$40*投入係数表37!AI39</f>
        <v>0</v>
      </c>
      <c r="AJ39" s="38">
        <f>計算表!$C$41*投入係数表37!AJ39</f>
        <v>0</v>
      </c>
      <c r="AK39" s="38">
        <f>計算表!$C$42*投入係数表37!AK39</f>
        <v>0</v>
      </c>
      <c r="AL39" s="38">
        <f>計算表!$C$43*投入係数表37!AL39</f>
        <v>0</v>
      </c>
      <c r="AM39" s="38">
        <f>計算表!$C$44*投入係数表37!AM39</f>
        <v>0</v>
      </c>
      <c r="AN39" s="36">
        <f t="shared" si="0"/>
        <v>0</v>
      </c>
    </row>
    <row r="40" spans="2:40" ht="12" customHeight="1">
      <c r="B40" s="632" t="s">
        <v>410</v>
      </c>
      <c r="C40" s="35">
        <f>計算表!$C$8*投入係数表37!C40</f>
        <v>0</v>
      </c>
      <c r="D40" s="36">
        <f>計算表!$C$9*投入係数表37!D40</f>
        <v>0</v>
      </c>
      <c r="E40" s="37">
        <f>計算表!$C$10*投入係数表37!E40</f>
        <v>0</v>
      </c>
      <c r="F40" s="36">
        <f>計算表!$C$11*投入係数表37!F40</f>
        <v>0</v>
      </c>
      <c r="G40" s="37">
        <f>計算表!$C$12*投入係数表37!G40</f>
        <v>0</v>
      </c>
      <c r="H40" s="36">
        <f>計算表!$C$13*投入係数表37!H40</f>
        <v>0</v>
      </c>
      <c r="I40" s="37">
        <f>計算表!$C$14*投入係数表37!I40</f>
        <v>0</v>
      </c>
      <c r="J40" s="36">
        <f>計算表!$C$15*投入係数表37!J40</f>
        <v>0</v>
      </c>
      <c r="K40" s="37">
        <f>計算表!$C$16*投入係数表37!K40</f>
        <v>0</v>
      </c>
      <c r="L40" s="36">
        <f>計算表!$C$17*投入係数表37!L40</f>
        <v>0</v>
      </c>
      <c r="M40" s="37">
        <f>計算表!$C$18*投入係数表37!M40</f>
        <v>0</v>
      </c>
      <c r="N40" s="36">
        <f>計算表!$C$19*投入係数表37!N40</f>
        <v>0</v>
      </c>
      <c r="O40" s="38">
        <f>計算表!$C$20*投入係数表37!O40</f>
        <v>0</v>
      </c>
      <c r="P40" s="38">
        <f>計算表!$C$21*投入係数表37!P40</f>
        <v>0</v>
      </c>
      <c r="Q40" s="38">
        <f>計算表!$C$22*投入係数表37!Q40</f>
        <v>0</v>
      </c>
      <c r="R40" s="38">
        <f>計算表!$C$23*投入係数表37!R40</f>
        <v>0</v>
      </c>
      <c r="S40" s="38">
        <f>計算表!$C$24*投入係数表37!S40</f>
        <v>0</v>
      </c>
      <c r="T40" s="38">
        <f>計算表!$C$25*投入係数表37!T40</f>
        <v>0</v>
      </c>
      <c r="U40" s="38">
        <f>計算表!$C$26*投入係数表37!U40</f>
        <v>0</v>
      </c>
      <c r="V40" s="38">
        <f>計算表!$C$27*投入係数表37!V40</f>
        <v>0</v>
      </c>
      <c r="W40" s="38">
        <f>計算表!$C$28*投入係数表37!W40</f>
        <v>0</v>
      </c>
      <c r="X40" s="38">
        <f>計算表!$C$29*投入係数表37!X40</f>
        <v>0</v>
      </c>
      <c r="Y40" s="38">
        <f>計算表!$C$30*投入係数表37!Y40</f>
        <v>0</v>
      </c>
      <c r="Z40" s="38">
        <f>計算表!$C$31*投入係数表37!Z40</f>
        <v>0</v>
      </c>
      <c r="AA40" s="38">
        <f>計算表!$C$32*投入係数表37!AA40</f>
        <v>0</v>
      </c>
      <c r="AB40" s="38">
        <f>計算表!$C$33*投入係数表37!AB40</f>
        <v>0</v>
      </c>
      <c r="AC40" s="38">
        <f>計算表!$C$34*投入係数表37!AC40</f>
        <v>0</v>
      </c>
      <c r="AD40" s="38">
        <f>計算表!$C$35*投入係数表37!AD40</f>
        <v>0</v>
      </c>
      <c r="AE40" s="38">
        <f>計算表!$C$36*投入係数表37!AE40</f>
        <v>0</v>
      </c>
      <c r="AF40" s="38">
        <f>計算表!$C$37*投入係数表37!AF40</f>
        <v>0</v>
      </c>
      <c r="AG40" s="38">
        <f>計算表!$C$38*投入係数表37!AG40</f>
        <v>0</v>
      </c>
      <c r="AH40" s="38">
        <f>計算表!$C$39*投入係数表37!AH40</f>
        <v>0</v>
      </c>
      <c r="AI40" s="38">
        <f>計算表!$C$40*投入係数表37!AI40</f>
        <v>0</v>
      </c>
      <c r="AJ40" s="38">
        <f>計算表!$C$41*投入係数表37!AJ40</f>
        <v>0</v>
      </c>
      <c r="AK40" s="38">
        <f>計算表!$C$42*投入係数表37!AK40</f>
        <v>0</v>
      </c>
      <c r="AL40" s="38">
        <f>計算表!$C$43*投入係数表37!AL40</f>
        <v>0</v>
      </c>
      <c r="AM40" s="38">
        <f>計算表!$C$44*投入係数表37!AM40</f>
        <v>0</v>
      </c>
      <c r="AN40" s="36">
        <f t="shared" si="0"/>
        <v>0</v>
      </c>
    </row>
    <row r="41" spans="2:40" ht="12" customHeight="1">
      <c r="B41" s="632" t="s">
        <v>411</v>
      </c>
      <c r="C41" s="35">
        <f>計算表!$C$8*投入係数表37!C41</f>
        <v>0</v>
      </c>
      <c r="D41" s="36">
        <f>計算表!$C$9*投入係数表37!D41</f>
        <v>0</v>
      </c>
      <c r="E41" s="37">
        <f>計算表!$C$10*投入係数表37!E41</f>
        <v>0</v>
      </c>
      <c r="F41" s="36">
        <f>計算表!$C$11*投入係数表37!F41</f>
        <v>0</v>
      </c>
      <c r="G41" s="37">
        <f>計算表!$C$12*投入係数表37!G41</f>
        <v>0</v>
      </c>
      <c r="H41" s="36">
        <f>計算表!$C$13*投入係数表37!H41</f>
        <v>0</v>
      </c>
      <c r="I41" s="37">
        <f>計算表!$C$14*投入係数表37!I41</f>
        <v>0</v>
      </c>
      <c r="J41" s="36">
        <f>計算表!$C$15*投入係数表37!J41</f>
        <v>0</v>
      </c>
      <c r="K41" s="37">
        <f>計算表!$C$16*投入係数表37!K41</f>
        <v>0</v>
      </c>
      <c r="L41" s="36">
        <f>計算表!$C$17*投入係数表37!L41</f>
        <v>0</v>
      </c>
      <c r="M41" s="37">
        <f>計算表!$C$18*投入係数表37!M41</f>
        <v>0</v>
      </c>
      <c r="N41" s="36">
        <f>計算表!$C$19*投入係数表37!N41</f>
        <v>0</v>
      </c>
      <c r="O41" s="38">
        <f>計算表!$C$20*投入係数表37!O41</f>
        <v>0</v>
      </c>
      <c r="P41" s="38">
        <f>計算表!$C$21*投入係数表37!P41</f>
        <v>0</v>
      </c>
      <c r="Q41" s="38">
        <f>計算表!$C$22*投入係数表37!Q41</f>
        <v>0</v>
      </c>
      <c r="R41" s="38">
        <f>計算表!$C$23*投入係数表37!R41</f>
        <v>0</v>
      </c>
      <c r="S41" s="38">
        <f>計算表!$C$24*投入係数表37!S41</f>
        <v>0</v>
      </c>
      <c r="T41" s="38">
        <f>計算表!$C$25*投入係数表37!T41</f>
        <v>0</v>
      </c>
      <c r="U41" s="38">
        <f>計算表!$C$26*投入係数表37!U41</f>
        <v>0</v>
      </c>
      <c r="V41" s="38">
        <f>計算表!$C$27*投入係数表37!V41</f>
        <v>0</v>
      </c>
      <c r="W41" s="38">
        <f>計算表!$C$28*投入係数表37!W41</f>
        <v>0</v>
      </c>
      <c r="X41" s="38">
        <f>計算表!$C$29*投入係数表37!X41</f>
        <v>0</v>
      </c>
      <c r="Y41" s="38">
        <f>計算表!$C$30*投入係数表37!Y41</f>
        <v>0</v>
      </c>
      <c r="Z41" s="38">
        <f>計算表!$C$31*投入係数表37!Z41</f>
        <v>0</v>
      </c>
      <c r="AA41" s="38">
        <f>計算表!$C$32*投入係数表37!AA41</f>
        <v>0</v>
      </c>
      <c r="AB41" s="38">
        <f>計算表!$C$33*投入係数表37!AB41</f>
        <v>0</v>
      </c>
      <c r="AC41" s="38">
        <f>計算表!$C$34*投入係数表37!AC41</f>
        <v>0</v>
      </c>
      <c r="AD41" s="38">
        <f>計算表!$C$35*投入係数表37!AD41</f>
        <v>0</v>
      </c>
      <c r="AE41" s="38">
        <f>計算表!$C$36*投入係数表37!AE41</f>
        <v>0</v>
      </c>
      <c r="AF41" s="38">
        <f>計算表!$C$37*投入係数表37!AF41</f>
        <v>0</v>
      </c>
      <c r="AG41" s="38">
        <f>計算表!$C$38*投入係数表37!AG41</f>
        <v>0</v>
      </c>
      <c r="AH41" s="38">
        <f>計算表!$C$39*投入係数表37!AH41</f>
        <v>0</v>
      </c>
      <c r="AI41" s="38">
        <f>計算表!$C$40*投入係数表37!AI41</f>
        <v>0</v>
      </c>
      <c r="AJ41" s="38">
        <f>計算表!$C$41*投入係数表37!AJ41</f>
        <v>0</v>
      </c>
      <c r="AK41" s="38">
        <f>計算表!$C$42*投入係数表37!AK41</f>
        <v>0</v>
      </c>
      <c r="AL41" s="38">
        <f>計算表!$C$43*投入係数表37!AL41</f>
        <v>0</v>
      </c>
      <c r="AM41" s="38">
        <f>計算表!$C$44*投入係数表37!AM41</f>
        <v>0</v>
      </c>
      <c r="AN41" s="36">
        <f t="shared" si="0"/>
        <v>0</v>
      </c>
    </row>
    <row r="42" spans="2:40" ht="12" customHeight="1">
      <c r="B42" s="632" t="s">
        <v>412</v>
      </c>
      <c r="C42" s="35">
        <f>計算表!$C$8*投入係数表37!C42</f>
        <v>0</v>
      </c>
      <c r="D42" s="36">
        <f>計算表!$C$9*投入係数表37!D42</f>
        <v>0</v>
      </c>
      <c r="E42" s="37">
        <f>計算表!$C$10*投入係数表37!E42</f>
        <v>0</v>
      </c>
      <c r="F42" s="36">
        <f>計算表!$C$11*投入係数表37!F42</f>
        <v>0</v>
      </c>
      <c r="G42" s="37">
        <f>計算表!$C$12*投入係数表37!G42</f>
        <v>0</v>
      </c>
      <c r="H42" s="36">
        <f>計算表!$C$13*投入係数表37!H42</f>
        <v>0</v>
      </c>
      <c r="I42" s="37">
        <f>計算表!$C$14*投入係数表37!I42</f>
        <v>0</v>
      </c>
      <c r="J42" s="36">
        <f>計算表!$C$15*投入係数表37!J42</f>
        <v>0</v>
      </c>
      <c r="K42" s="37">
        <f>計算表!$C$16*投入係数表37!K42</f>
        <v>0</v>
      </c>
      <c r="L42" s="36">
        <f>計算表!$C$17*投入係数表37!L42</f>
        <v>0</v>
      </c>
      <c r="M42" s="37">
        <f>計算表!$C$18*投入係数表37!M42</f>
        <v>0</v>
      </c>
      <c r="N42" s="36">
        <f>計算表!$C$19*投入係数表37!N42</f>
        <v>0</v>
      </c>
      <c r="O42" s="38">
        <f>計算表!$C$20*投入係数表37!O42</f>
        <v>0</v>
      </c>
      <c r="P42" s="38">
        <f>計算表!$C$21*投入係数表37!P42</f>
        <v>0</v>
      </c>
      <c r="Q42" s="38">
        <f>計算表!$C$22*投入係数表37!Q42</f>
        <v>0</v>
      </c>
      <c r="R42" s="38">
        <f>計算表!$C$23*投入係数表37!R42</f>
        <v>0</v>
      </c>
      <c r="S42" s="38">
        <f>計算表!$C$24*投入係数表37!S42</f>
        <v>0</v>
      </c>
      <c r="T42" s="38">
        <f>計算表!$C$25*投入係数表37!T42</f>
        <v>0</v>
      </c>
      <c r="U42" s="38">
        <f>計算表!$C$26*投入係数表37!U42</f>
        <v>0</v>
      </c>
      <c r="V42" s="38">
        <f>計算表!$C$27*投入係数表37!V42</f>
        <v>0</v>
      </c>
      <c r="W42" s="38">
        <f>計算表!$C$28*投入係数表37!W42</f>
        <v>0</v>
      </c>
      <c r="X42" s="38">
        <f>計算表!$C$29*投入係数表37!X42</f>
        <v>0</v>
      </c>
      <c r="Y42" s="38">
        <f>計算表!$C$30*投入係数表37!Y42</f>
        <v>0</v>
      </c>
      <c r="Z42" s="38">
        <f>計算表!$C$31*投入係数表37!Z42</f>
        <v>0</v>
      </c>
      <c r="AA42" s="38">
        <f>計算表!$C$32*投入係数表37!AA42</f>
        <v>0</v>
      </c>
      <c r="AB42" s="38">
        <f>計算表!$C$33*投入係数表37!AB42</f>
        <v>0</v>
      </c>
      <c r="AC42" s="38">
        <f>計算表!$C$34*投入係数表37!AC42</f>
        <v>0</v>
      </c>
      <c r="AD42" s="38">
        <f>計算表!$C$35*投入係数表37!AD42</f>
        <v>0</v>
      </c>
      <c r="AE42" s="38">
        <f>計算表!$C$36*投入係数表37!AE42</f>
        <v>0</v>
      </c>
      <c r="AF42" s="38">
        <f>計算表!$C$37*投入係数表37!AF42</f>
        <v>0</v>
      </c>
      <c r="AG42" s="38">
        <f>計算表!$C$38*投入係数表37!AG42</f>
        <v>0</v>
      </c>
      <c r="AH42" s="38">
        <f>計算表!$C$39*投入係数表37!AH42</f>
        <v>0</v>
      </c>
      <c r="AI42" s="38">
        <f>計算表!$C$40*投入係数表37!AI42</f>
        <v>0</v>
      </c>
      <c r="AJ42" s="38">
        <f>計算表!$C$41*投入係数表37!AJ42</f>
        <v>0</v>
      </c>
      <c r="AK42" s="38">
        <f>計算表!$C$42*投入係数表37!AK42</f>
        <v>0</v>
      </c>
      <c r="AL42" s="38">
        <f>計算表!$C$43*投入係数表37!AL42</f>
        <v>0</v>
      </c>
      <c r="AM42" s="38">
        <f>計算表!$C$44*投入係数表37!AM42</f>
        <v>0</v>
      </c>
      <c r="AN42" s="36">
        <f t="shared" si="0"/>
        <v>0</v>
      </c>
    </row>
    <row r="43" spans="2:40" ht="12" customHeight="1">
      <c r="B43" s="633" t="s">
        <v>413</v>
      </c>
      <c r="C43" s="39">
        <f>SUM(C6:C42)</f>
        <v>0</v>
      </c>
      <c r="D43" s="39">
        <f t="shared" ref="D43:AM43" si="1">SUM(D6:D42)</f>
        <v>0</v>
      </c>
      <c r="E43" s="39">
        <f t="shared" si="1"/>
        <v>0</v>
      </c>
      <c r="F43" s="39">
        <f t="shared" si="1"/>
        <v>0</v>
      </c>
      <c r="G43" s="39">
        <f t="shared" si="1"/>
        <v>0</v>
      </c>
      <c r="H43" s="39">
        <f t="shared" si="1"/>
        <v>0</v>
      </c>
      <c r="I43" s="39">
        <f t="shared" si="1"/>
        <v>0</v>
      </c>
      <c r="J43" s="39">
        <f t="shared" si="1"/>
        <v>0</v>
      </c>
      <c r="K43" s="39">
        <f t="shared" si="1"/>
        <v>0</v>
      </c>
      <c r="L43" s="39">
        <f t="shared" si="1"/>
        <v>0</v>
      </c>
      <c r="M43" s="39">
        <f t="shared" si="1"/>
        <v>0</v>
      </c>
      <c r="N43" s="39">
        <f t="shared" si="1"/>
        <v>0</v>
      </c>
      <c r="O43" s="39">
        <f t="shared" si="1"/>
        <v>0</v>
      </c>
      <c r="P43" s="39">
        <f t="shared" si="1"/>
        <v>0</v>
      </c>
      <c r="Q43" s="39">
        <f t="shared" si="1"/>
        <v>0</v>
      </c>
      <c r="R43" s="39">
        <f t="shared" si="1"/>
        <v>0</v>
      </c>
      <c r="S43" s="39">
        <f t="shared" si="1"/>
        <v>0</v>
      </c>
      <c r="T43" s="39">
        <f t="shared" si="1"/>
        <v>0</v>
      </c>
      <c r="U43" s="39">
        <f t="shared" si="1"/>
        <v>0</v>
      </c>
      <c r="V43" s="39">
        <f t="shared" si="1"/>
        <v>0</v>
      </c>
      <c r="W43" s="39">
        <f t="shared" si="1"/>
        <v>0</v>
      </c>
      <c r="X43" s="39">
        <f t="shared" si="1"/>
        <v>0</v>
      </c>
      <c r="Y43" s="39">
        <f t="shared" si="1"/>
        <v>0</v>
      </c>
      <c r="Z43" s="39">
        <f t="shared" si="1"/>
        <v>0</v>
      </c>
      <c r="AA43" s="39">
        <f t="shared" si="1"/>
        <v>0</v>
      </c>
      <c r="AB43" s="39">
        <f t="shared" si="1"/>
        <v>0</v>
      </c>
      <c r="AC43" s="39">
        <f t="shared" si="1"/>
        <v>0</v>
      </c>
      <c r="AD43" s="39">
        <f t="shared" si="1"/>
        <v>0</v>
      </c>
      <c r="AE43" s="39">
        <f t="shared" si="1"/>
        <v>0</v>
      </c>
      <c r="AF43" s="39">
        <f t="shared" si="1"/>
        <v>0</v>
      </c>
      <c r="AG43" s="39">
        <f t="shared" si="1"/>
        <v>0</v>
      </c>
      <c r="AH43" s="39">
        <f t="shared" si="1"/>
        <v>0</v>
      </c>
      <c r="AI43" s="39">
        <f t="shared" si="1"/>
        <v>0</v>
      </c>
      <c r="AJ43" s="39">
        <f t="shared" si="1"/>
        <v>0</v>
      </c>
      <c r="AK43" s="39">
        <f t="shared" si="1"/>
        <v>0</v>
      </c>
      <c r="AL43" s="39">
        <f t="shared" si="1"/>
        <v>0</v>
      </c>
      <c r="AM43" s="39">
        <f t="shared" si="1"/>
        <v>0</v>
      </c>
      <c r="AN43" s="40">
        <f t="shared" si="0"/>
        <v>0</v>
      </c>
    </row>
    <row r="44" spans="2:40" ht="12" customHeight="1">
      <c r="B44" s="23" t="s">
        <v>415</v>
      </c>
      <c r="C44" s="35"/>
      <c r="D44" s="36"/>
      <c r="E44" s="37"/>
      <c r="F44" s="36"/>
      <c r="G44" s="37"/>
      <c r="H44" s="36"/>
      <c r="I44" s="37"/>
      <c r="J44" s="36"/>
      <c r="K44" s="37"/>
      <c r="L44" s="36"/>
      <c r="M44" s="37"/>
      <c r="N44" s="36"/>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641"/>
    </row>
    <row r="45" spans="2:40" ht="12" customHeight="1">
      <c r="B45" s="23" t="s">
        <v>416</v>
      </c>
      <c r="C45" s="35"/>
      <c r="D45" s="36"/>
      <c r="E45" s="37"/>
      <c r="F45" s="36"/>
      <c r="G45" s="37"/>
      <c r="H45" s="36"/>
      <c r="I45" s="37"/>
      <c r="J45" s="36"/>
      <c r="K45" s="37"/>
      <c r="L45" s="36"/>
      <c r="M45" s="37"/>
      <c r="N45" s="36"/>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641"/>
    </row>
    <row r="46" spans="2:40" ht="12" customHeight="1">
      <c r="B46" s="23" t="s">
        <v>418</v>
      </c>
      <c r="C46" s="35"/>
      <c r="D46" s="36"/>
      <c r="E46" s="37"/>
      <c r="F46" s="36"/>
      <c r="G46" s="37"/>
      <c r="H46" s="36"/>
      <c r="I46" s="37"/>
      <c r="J46" s="36"/>
      <c r="K46" s="37"/>
      <c r="L46" s="36"/>
      <c r="M46" s="37"/>
      <c r="N46" s="36"/>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641"/>
    </row>
    <row r="47" spans="2:40" ht="12" customHeight="1">
      <c r="B47" s="23" t="s">
        <v>420</v>
      </c>
      <c r="C47" s="35"/>
      <c r="D47" s="36"/>
      <c r="E47" s="37"/>
      <c r="F47" s="36"/>
      <c r="G47" s="37"/>
      <c r="H47" s="36"/>
      <c r="I47" s="37"/>
      <c r="J47" s="36"/>
      <c r="K47" s="37"/>
      <c r="L47" s="36"/>
      <c r="M47" s="37"/>
      <c r="N47" s="36"/>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641"/>
    </row>
    <row r="48" spans="2:40" ht="12" customHeight="1">
      <c r="B48" s="23" t="s">
        <v>422</v>
      </c>
      <c r="C48" s="35"/>
      <c r="D48" s="36"/>
      <c r="E48" s="37"/>
      <c r="F48" s="36"/>
      <c r="G48" s="37"/>
      <c r="H48" s="36"/>
      <c r="I48" s="37"/>
      <c r="J48" s="36"/>
      <c r="K48" s="37"/>
      <c r="L48" s="36"/>
      <c r="M48" s="37"/>
      <c r="N48" s="36"/>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641"/>
    </row>
    <row r="49" spans="2:40" ht="12" customHeight="1">
      <c r="B49" s="23" t="s">
        <v>424</v>
      </c>
      <c r="C49" s="35"/>
      <c r="D49" s="36"/>
      <c r="E49" s="37"/>
      <c r="F49" s="36"/>
      <c r="G49" s="37"/>
      <c r="H49" s="36"/>
      <c r="I49" s="37"/>
      <c r="J49" s="36"/>
      <c r="K49" s="37"/>
      <c r="L49" s="36"/>
      <c r="M49" s="37"/>
      <c r="N49" s="36"/>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641"/>
    </row>
    <row r="50" spans="2:40" ht="12" customHeight="1">
      <c r="B50" s="25" t="s">
        <v>426</v>
      </c>
      <c r="C50" s="39"/>
      <c r="D50" s="40"/>
      <c r="E50" s="41"/>
      <c r="F50" s="40"/>
      <c r="G50" s="41"/>
      <c r="H50" s="40"/>
      <c r="I50" s="41"/>
      <c r="J50" s="40"/>
      <c r="K50" s="41"/>
      <c r="L50" s="40"/>
      <c r="M50" s="41"/>
      <c r="N50" s="40"/>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row>
    <row r="51" spans="2:40" ht="12" customHeight="1">
      <c r="B51" s="24" t="s">
        <v>427</v>
      </c>
      <c r="C51" s="43"/>
      <c r="D51" s="44"/>
      <c r="E51" s="45"/>
      <c r="F51" s="44"/>
      <c r="G51" s="45"/>
      <c r="H51" s="44"/>
      <c r="I51" s="45"/>
      <c r="J51" s="44"/>
      <c r="K51" s="45"/>
      <c r="L51" s="44"/>
      <c r="M51" s="45"/>
      <c r="N51" s="44"/>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row>
  </sheetData>
  <sheetProtection sheet="1" objects="1" scenarios="1"/>
  <phoneticPr fontId="9"/>
  <printOptions horizontalCentered="1"/>
  <pageMargins left="0.59055118110236227" right="0.59055118110236227" top="0.74803149606299213" bottom="0.74803149606299213" header="0.31496062992125984" footer="0.31496062992125984"/>
  <pageSetup paperSize="9"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B1:BE60"/>
  <sheetViews>
    <sheetView zoomScale="85" zoomScaleNormal="85" workbookViewId="0">
      <pane xSplit="2" ySplit="5" topLeftCell="C6" activePane="bottomRight" state="frozen"/>
      <selection pane="topRight" activeCell="C1" sqref="C1"/>
      <selection pane="bottomLeft" activeCell="A3" sqref="A3"/>
      <selection pane="bottomRight"/>
    </sheetView>
  </sheetViews>
  <sheetFormatPr defaultColWidth="8.9296875" defaultRowHeight="12.75"/>
  <cols>
    <col min="1" max="1" width="2.33203125" style="1" customWidth="1"/>
    <col min="2" max="2" width="26.46484375" style="1" bestFit="1" customWidth="1"/>
    <col min="3" max="3" width="10.265625" style="1" bestFit="1" customWidth="1"/>
    <col min="4" max="4" width="9.33203125" style="1" bestFit="1" customWidth="1"/>
    <col min="5" max="31" width="10.265625" style="1" bestFit="1" customWidth="1"/>
    <col min="32" max="32" width="9.33203125" style="1" bestFit="1" customWidth="1"/>
    <col min="33" max="37" width="10.265625" style="1" bestFit="1" customWidth="1"/>
    <col min="38" max="39" width="9.33203125" style="1" bestFit="1" customWidth="1"/>
    <col min="40" max="40" width="10.265625" style="1" bestFit="1" customWidth="1"/>
    <col min="41" max="41" width="3.265625" bestFit="1" customWidth="1"/>
    <col min="42" max="257" width="8.9296875" style="1"/>
    <col min="258" max="258" width="26.46484375" style="1" bestFit="1" customWidth="1"/>
    <col min="259" max="291" width="9" style="1" bestFit="1" customWidth="1"/>
    <col min="292" max="292" width="9.33203125" style="1" bestFit="1" customWidth="1"/>
    <col min="293" max="513" width="8.9296875" style="1"/>
    <col min="514" max="514" width="26.46484375" style="1" bestFit="1" customWidth="1"/>
    <col min="515" max="547" width="9" style="1" bestFit="1" customWidth="1"/>
    <col min="548" max="548" width="9.33203125" style="1" bestFit="1" customWidth="1"/>
    <col min="549" max="769" width="8.9296875" style="1"/>
    <col min="770" max="770" width="26.46484375" style="1" bestFit="1" customWidth="1"/>
    <col min="771" max="803" width="9" style="1" bestFit="1" customWidth="1"/>
    <col min="804" max="804" width="9.33203125" style="1" bestFit="1" customWidth="1"/>
    <col min="805" max="1025" width="8.9296875" style="1"/>
    <col min="1026" max="1026" width="26.46484375" style="1" bestFit="1" customWidth="1"/>
    <col min="1027" max="1059" width="9" style="1" bestFit="1" customWidth="1"/>
    <col min="1060" max="1060" width="9.33203125" style="1" bestFit="1" customWidth="1"/>
    <col min="1061" max="1281" width="8.9296875" style="1"/>
    <col min="1282" max="1282" width="26.46484375" style="1" bestFit="1" customWidth="1"/>
    <col min="1283" max="1315" width="9" style="1" bestFit="1" customWidth="1"/>
    <col min="1316" max="1316" width="9.33203125" style="1" bestFit="1" customWidth="1"/>
    <col min="1317" max="1537" width="8.9296875" style="1"/>
    <col min="1538" max="1538" width="26.46484375" style="1" bestFit="1" customWidth="1"/>
    <col min="1539" max="1571" width="9" style="1" bestFit="1" customWidth="1"/>
    <col min="1572" max="1572" width="9.33203125" style="1" bestFit="1" customWidth="1"/>
    <col min="1573" max="1793" width="8.9296875" style="1"/>
    <col min="1794" max="1794" width="26.46484375" style="1" bestFit="1" customWidth="1"/>
    <col min="1795" max="1827" width="9" style="1" bestFit="1" customWidth="1"/>
    <col min="1828" max="1828" width="9.33203125" style="1" bestFit="1" customWidth="1"/>
    <col min="1829" max="2049" width="8.9296875" style="1"/>
    <col min="2050" max="2050" width="26.46484375" style="1" bestFit="1" customWidth="1"/>
    <col min="2051" max="2083" width="9" style="1" bestFit="1" customWidth="1"/>
    <col min="2084" max="2084" width="9.33203125" style="1" bestFit="1" customWidth="1"/>
    <col min="2085" max="2305" width="8.9296875" style="1"/>
    <col min="2306" max="2306" width="26.46484375" style="1" bestFit="1" customWidth="1"/>
    <col min="2307" max="2339" width="9" style="1" bestFit="1" customWidth="1"/>
    <col min="2340" max="2340" width="9.33203125" style="1" bestFit="1" customWidth="1"/>
    <col min="2341" max="2561" width="8.9296875" style="1"/>
    <col min="2562" max="2562" width="26.46484375" style="1" bestFit="1" customWidth="1"/>
    <col min="2563" max="2595" width="9" style="1" bestFit="1" customWidth="1"/>
    <col min="2596" max="2596" width="9.33203125" style="1" bestFit="1" customWidth="1"/>
    <col min="2597" max="2817" width="8.9296875" style="1"/>
    <col min="2818" max="2818" width="26.46484375" style="1" bestFit="1" customWidth="1"/>
    <col min="2819" max="2851" width="9" style="1" bestFit="1" customWidth="1"/>
    <col min="2852" max="2852" width="9.33203125" style="1" bestFit="1" customWidth="1"/>
    <col min="2853" max="3073" width="8.9296875" style="1"/>
    <col min="3074" max="3074" width="26.46484375" style="1" bestFit="1" customWidth="1"/>
    <col min="3075" max="3107" width="9" style="1" bestFit="1" customWidth="1"/>
    <col min="3108" max="3108" width="9.33203125" style="1" bestFit="1" customWidth="1"/>
    <col min="3109" max="3329" width="8.9296875" style="1"/>
    <col min="3330" max="3330" width="26.46484375" style="1" bestFit="1" customWidth="1"/>
    <col min="3331" max="3363" width="9" style="1" bestFit="1" customWidth="1"/>
    <col min="3364" max="3364" width="9.33203125" style="1" bestFit="1" customWidth="1"/>
    <col min="3365" max="3585" width="8.9296875" style="1"/>
    <col min="3586" max="3586" width="26.46484375" style="1" bestFit="1" customWidth="1"/>
    <col min="3587" max="3619" width="9" style="1" bestFit="1" customWidth="1"/>
    <col min="3620" max="3620" width="9.33203125" style="1" bestFit="1" customWidth="1"/>
    <col min="3621" max="3841" width="8.9296875" style="1"/>
    <col min="3842" max="3842" width="26.46484375" style="1" bestFit="1" customWidth="1"/>
    <col min="3843" max="3875" width="9" style="1" bestFit="1" customWidth="1"/>
    <col min="3876" max="3876" width="9.33203125" style="1" bestFit="1" customWidth="1"/>
    <col min="3877" max="4097" width="8.9296875" style="1"/>
    <col min="4098" max="4098" width="26.46484375" style="1" bestFit="1" customWidth="1"/>
    <col min="4099" max="4131" width="9" style="1" bestFit="1" customWidth="1"/>
    <col min="4132" max="4132" width="9.33203125" style="1" bestFit="1" customWidth="1"/>
    <col min="4133" max="4353" width="8.9296875" style="1"/>
    <col min="4354" max="4354" width="26.46484375" style="1" bestFit="1" customWidth="1"/>
    <col min="4355" max="4387" width="9" style="1" bestFit="1" customWidth="1"/>
    <col min="4388" max="4388" width="9.33203125" style="1" bestFit="1" customWidth="1"/>
    <col min="4389" max="4609" width="8.9296875" style="1"/>
    <col min="4610" max="4610" width="26.46484375" style="1" bestFit="1" customWidth="1"/>
    <col min="4611" max="4643" width="9" style="1" bestFit="1" customWidth="1"/>
    <col min="4644" max="4644" width="9.33203125" style="1" bestFit="1" customWidth="1"/>
    <col min="4645" max="4865" width="8.9296875" style="1"/>
    <col min="4866" max="4866" width="26.46484375" style="1" bestFit="1" customWidth="1"/>
    <col min="4867" max="4899" width="9" style="1" bestFit="1" customWidth="1"/>
    <col min="4900" max="4900" width="9.33203125" style="1" bestFit="1" customWidth="1"/>
    <col min="4901" max="5121" width="8.9296875" style="1"/>
    <col min="5122" max="5122" width="26.46484375" style="1" bestFit="1" customWidth="1"/>
    <col min="5123" max="5155" width="9" style="1" bestFit="1" customWidth="1"/>
    <col min="5156" max="5156" width="9.33203125" style="1" bestFit="1" customWidth="1"/>
    <col min="5157" max="5377" width="8.9296875" style="1"/>
    <col min="5378" max="5378" width="26.46484375" style="1" bestFit="1" customWidth="1"/>
    <col min="5379" max="5411" width="9" style="1" bestFit="1" customWidth="1"/>
    <col min="5412" max="5412" width="9.33203125" style="1" bestFit="1" customWidth="1"/>
    <col min="5413" max="5633" width="8.9296875" style="1"/>
    <col min="5634" max="5634" width="26.46484375" style="1" bestFit="1" customWidth="1"/>
    <col min="5635" max="5667" width="9" style="1" bestFit="1" customWidth="1"/>
    <col min="5668" max="5668" width="9.33203125" style="1" bestFit="1" customWidth="1"/>
    <col min="5669" max="5889" width="8.9296875" style="1"/>
    <col min="5890" max="5890" width="26.46484375" style="1" bestFit="1" customWidth="1"/>
    <col min="5891" max="5923" width="9" style="1" bestFit="1" customWidth="1"/>
    <col min="5924" max="5924" width="9.33203125" style="1" bestFit="1" customWidth="1"/>
    <col min="5925" max="6145" width="8.9296875" style="1"/>
    <col min="6146" max="6146" width="26.46484375" style="1" bestFit="1" customWidth="1"/>
    <col min="6147" max="6179" width="9" style="1" bestFit="1" customWidth="1"/>
    <col min="6180" max="6180" width="9.33203125" style="1" bestFit="1" customWidth="1"/>
    <col min="6181" max="6401" width="8.9296875" style="1"/>
    <col min="6402" max="6402" width="26.46484375" style="1" bestFit="1" customWidth="1"/>
    <col min="6403" max="6435" width="9" style="1" bestFit="1" customWidth="1"/>
    <col min="6436" max="6436" width="9.33203125" style="1" bestFit="1" customWidth="1"/>
    <col min="6437" max="6657" width="8.9296875" style="1"/>
    <col min="6658" max="6658" width="26.46484375" style="1" bestFit="1" customWidth="1"/>
    <col min="6659" max="6691" width="9" style="1" bestFit="1" customWidth="1"/>
    <col min="6692" max="6692" width="9.33203125" style="1" bestFit="1" customWidth="1"/>
    <col min="6693" max="6913" width="8.9296875" style="1"/>
    <col min="6914" max="6914" width="26.46484375" style="1" bestFit="1" customWidth="1"/>
    <col min="6915" max="6947" width="9" style="1" bestFit="1" customWidth="1"/>
    <col min="6948" max="6948" width="9.33203125" style="1" bestFit="1" customWidth="1"/>
    <col min="6949" max="7169" width="8.9296875" style="1"/>
    <col min="7170" max="7170" width="26.46484375" style="1" bestFit="1" customWidth="1"/>
    <col min="7171" max="7203" width="9" style="1" bestFit="1" customWidth="1"/>
    <col min="7204" max="7204" width="9.33203125" style="1" bestFit="1" customWidth="1"/>
    <col min="7205" max="7425" width="8.9296875" style="1"/>
    <col min="7426" max="7426" width="26.46484375" style="1" bestFit="1" customWidth="1"/>
    <col min="7427" max="7459" width="9" style="1" bestFit="1" customWidth="1"/>
    <col min="7460" max="7460" width="9.33203125" style="1" bestFit="1" customWidth="1"/>
    <col min="7461" max="7681" width="8.9296875" style="1"/>
    <col min="7682" max="7682" width="26.46484375" style="1" bestFit="1" customWidth="1"/>
    <col min="7683" max="7715" width="9" style="1" bestFit="1" customWidth="1"/>
    <col min="7716" max="7716" width="9.33203125" style="1" bestFit="1" customWidth="1"/>
    <col min="7717" max="7937" width="8.9296875" style="1"/>
    <col min="7938" max="7938" width="26.46484375" style="1" bestFit="1" customWidth="1"/>
    <col min="7939" max="7971" width="9" style="1" bestFit="1" customWidth="1"/>
    <col min="7972" max="7972" width="9.33203125" style="1" bestFit="1" customWidth="1"/>
    <col min="7973" max="8193" width="8.9296875" style="1"/>
    <col min="8194" max="8194" width="26.46484375" style="1" bestFit="1" customWidth="1"/>
    <col min="8195" max="8227" width="9" style="1" bestFit="1" customWidth="1"/>
    <col min="8228" max="8228" width="9.33203125" style="1" bestFit="1" customWidth="1"/>
    <col min="8229" max="8449" width="8.9296875" style="1"/>
    <col min="8450" max="8450" width="26.46484375" style="1" bestFit="1" customWidth="1"/>
    <col min="8451" max="8483" width="9" style="1" bestFit="1" customWidth="1"/>
    <col min="8484" max="8484" width="9.33203125" style="1" bestFit="1" customWidth="1"/>
    <col min="8485" max="8705" width="8.9296875" style="1"/>
    <col min="8706" max="8706" width="26.46484375" style="1" bestFit="1" customWidth="1"/>
    <col min="8707" max="8739" width="9" style="1" bestFit="1" customWidth="1"/>
    <col min="8740" max="8740" width="9.33203125" style="1" bestFit="1" customWidth="1"/>
    <col min="8741" max="8961" width="8.9296875" style="1"/>
    <col min="8962" max="8962" width="26.46484375" style="1" bestFit="1" customWidth="1"/>
    <col min="8963" max="8995" width="9" style="1" bestFit="1" customWidth="1"/>
    <col min="8996" max="8996" width="9.33203125" style="1" bestFit="1" customWidth="1"/>
    <col min="8997" max="9217" width="8.9296875" style="1"/>
    <col min="9218" max="9218" width="26.46484375" style="1" bestFit="1" customWidth="1"/>
    <col min="9219" max="9251" width="9" style="1" bestFit="1" customWidth="1"/>
    <col min="9252" max="9252" width="9.33203125" style="1" bestFit="1" customWidth="1"/>
    <col min="9253" max="9473" width="8.9296875" style="1"/>
    <col min="9474" max="9474" width="26.46484375" style="1" bestFit="1" customWidth="1"/>
    <col min="9475" max="9507" width="9" style="1" bestFit="1" customWidth="1"/>
    <col min="9508" max="9508" width="9.33203125" style="1" bestFit="1" customWidth="1"/>
    <col min="9509" max="9729" width="8.9296875" style="1"/>
    <col min="9730" max="9730" width="26.46484375" style="1" bestFit="1" customWidth="1"/>
    <col min="9731" max="9763" width="9" style="1" bestFit="1" customWidth="1"/>
    <col min="9764" max="9764" width="9.33203125" style="1" bestFit="1" customWidth="1"/>
    <col min="9765" max="9985" width="8.9296875" style="1"/>
    <col min="9986" max="9986" width="26.46484375" style="1" bestFit="1" customWidth="1"/>
    <col min="9987" max="10019" width="9" style="1" bestFit="1" customWidth="1"/>
    <col min="10020" max="10020" width="9.33203125" style="1" bestFit="1" customWidth="1"/>
    <col min="10021" max="10241" width="8.9296875" style="1"/>
    <col min="10242" max="10242" width="26.46484375" style="1" bestFit="1" customWidth="1"/>
    <col min="10243" max="10275" width="9" style="1" bestFit="1" customWidth="1"/>
    <col min="10276" max="10276" width="9.33203125" style="1" bestFit="1" customWidth="1"/>
    <col min="10277" max="10497" width="8.9296875" style="1"/>
    <col min="10498" max="10498" width="26.46484375" style="1" bestFit="1" customWidth="1"/>
    <col min="10499" max="10531" width="9" style="1" bestFit="1" customWidth="1"/>
    <col min="10532" max="10532" width="9.33203125" style="1" bestFit="1" customWidth="1"/>
    <col min="10533" max="10753" width="8.9296875" style="1"/>
    <col min="10754" max="10754" width="26.46484375" style="1" bestFit="1" customWidth="1"/>
    <col min="10755" max="10787" width="9" style="1" bestFit="1" customWidth="1"/>
    <col min="10788" max="10788" width="9.33203125" style="1" bestFit="1" customWidth="1"/>
    <col min="10789" max="11009" width="8.9296875" style="1"/>
    <col min="11010" max="11010" width="26.46484375" style="1" bestFit="1" customWidth="1"/>
    <col min="11011" max="11043" width="9" style="1" bestFit="1" customWidth="1"/>
    <col min="11044" max="11044" width="9.33203125" style="1" bestFit="1" customWidth="1"/>
    <col min="11045" max="11265" width="8.9296875" style="1"/>
    <col min="11266" max="11266" width="26.46484375" style="1" bestFit="1" customWidth="1"/>
    <col min="11267" max="11299" width="9" style="1" bestFit="1" customWidth="1"/>
    <col min="11300" max="11300" width="9.33203125" style="1" bestFit="1" customWidth="1"/>
    <col min="11301" max="11521" width="8.9296875" style="1"/>
    <col min="11522" max="11522" width="26.46484375" style="1" bestFit="1" customWidth="1"/>
    <col min="11523" max="11555" width="9" style="1" bestFit="1" customWidth="1"/>
    <col min="11556" max="11556" width="9.33203125" style="1" bestFit="1" customWidth="1"/>
    <col min="11557" max="11777" width="8.9296875" style="1"/>
    <col min="11778" max="11778" width="26.46484375" style="1" bestFit="1" customWidth="1"/>
    <col min="11779" max="11811" width="9" style="1" bestFit="1" customWidth="1"/>
    <col min="11812" max="11812" width="9.33203125" style="1" bestFit="1" customWidth="1"/>
    <col min="11813" max="12033" width="8.9296875" style="1"/>
    <col min="12034" max="12034" width="26.46484375" style="1" bestFit="1" customWidth="1"/>
    <col min="12035" max="12067" width="9" style="1" bestFit="1" customWidth="1"/>
    <col min="12068" max="12068" width="9.33203125" style="1" bestFit="1" customWidth="1"/>
    <col min="12069" max="12289" width="8.9296875" style="1"/>
    <col min="12290" max="12290" width="26.46484375" style="1" bestFit="1" customWidth="1"/>
    <col min="12291" max="12323" width="9" style="1" bestFit="1" customWidth="1"/>
    <col min="12324" max="12324" width="9.33203125" style="1" bestFit="1" customWidth="1"/>
    <col min="12325" max="12545" width="8.9296875" style="1"/>
    <col min="12546" max="12546" width="26.46484375" style="1" bestFit="1" customWidth="1"/>
    <col min="12547" max="12579" width="9" style="1" bestFit="1" customWidth="1"/>
    <col min="12580" max="12580" width="9.33203125" style="1" bestFit="1" customWidth="1"/>
    <col min="12581" max="12801" width="8.9296875" style="1"/>
    <col min="12802" max="12802" width="26.46484375" style="1" bestFit="1" customWidth="1"/>
    <col min="12803" max="12835" width="9" style="1" bestFit="1" customWidth="1"/>
    <col min="12836" max="12836" width="9.33203125" style="1" bestFit="1" customWidth="1"/>
    <col min="12837" max="13057" width="8.9296875" style="1"/>
    <col min="13058" max="13058" width="26.46484375" style="1" bestFit="1" customWidth="1"/>
    <col min="13059" max="13091" width="9" style="1" bestFit="1" customWidth="1"/>
    <col min="13092" max="13092" width="9.33203125" style="1" bestFit="1" customWidth="1"/>
    <col min="13093" max="13313" width="8.9296875" style="1"/>
    <col min="13314" max="13314" width="26.46484375" style="1" bestFit="1" customWidth="1"/>
    <col min="13315" max="13347" width="9" style="1" bestFit="1" customWidth="1"/>
    <col min="13348" max="13348" width="9.33203125" style="1" bestFit="1" customWidth="1"/>
    <col min="13349" max="13569" width="8.9296875" style="1"/>
    <col min="13570" max="13570" width="26.46484375" style="1" bestFit="1" customWidth="1"/>
    <col min="13571" max="13603" width="9" style="1" bestFit="1" customWidth="1"/>
    <col min="13604" max="13604" width="9.33203125" style="1" bestFit="1" customWidth="1"/>
    <col min="13605" max="13825" width="8.9296875" style="1"/>
    <col min="13826" max="13826" width="26.46484375" style="1" bestFit="1" customWidth="1"/>
    <col min="13827" max="13859" width="9" style="1" bestFit="1" customWidth="1"/>
    <col min="13860" max="13860" width="9.33203125" style="1" bestFit="1" customWidth="1"/>
    <col min="13861" max="14081" width="8.9296875" style="1"/>
    <col min="14082" max="14082" width="26.46484375" style="1" bestFit="1" customWidth="1"/>
    <col min="14083" max="14115" width="9" style="1" bestFit="1" customWidth="1"/>
    <col min="14116" max="14116" width="9.33203125" style="1" bestFit="1" customWidth="1"/>
    <col min="14117" max="14337" width="8.9296875" style="1"/>
    <col min="14338" max="14338" width="26.46484375" style="1" bestFit="1" customWidth="1"/>
    <col min="14339" max="14371" width="9" style="1" bestFit="1" customWidth="1"/>
    <col min="14372" max="14372" width="9.33203125" style="1" bestFit="1" customWidth="1"/>
    <col min="14373" max="14593" width="8.9296875" style="1"/>
    <col min="14594" max="14594" width="26.46484375" style="1" bestFit="1" customWidth="1"/>
    <col min="14595" max="14627" width="9" style="1" bestFit="1" customWidth="1"/>
    <col min="14628" max="14628" width="9.33203125" style="1" bestFit="1" customWidth="1"/>
    <col min="14629" max="14849" width="8.9296875" style="1"/>
    <col min="14850" max="14850" width="26.46484375" style="1" bestFit="1" customWidth="1"/>
    <col min="14851" max="14883" width="9" style="1" bestFit="1" customWidth="1"/>
    <col min="14884" max="14884" width="9.33203125" style="1" bestFit="1" customWidth="1"/>
    <col min="14885" max="15105" width="8.9296875" style="1"/>
    <col min="15106" max="15106" width="26.46484375" style="1" bestFit="1" customWidth="1"/>
    <col min="15107" max="15139" width="9" style="1" bestFit="1" customWidth="1"/>
    <col min="15140" max="15140" width="9.33203125" style="1" bestFit="1" customWidth="1"/>
    <col min="15141" max="15361" width="8.9296875" style="1"/>
    <col min="15362" max="15362" width="26.46484375" style="1" bestFit="1" customWidth="1"/>
    <col min="15363" max="15395" width="9" style="1" bestFit="1" customWidth="1"/>
    <col min="15396" max="15396" width="9.33203125" style="1" bestFit="1" customWidth="1"/>
    <col min="15397" max="15617" width="8.9296875" style="1"/>
    <col min="15618" max="15618" width="26.46484375" style="1" bestFit="1" customWidth="1"/>
    <col min="15619" max="15651" width="9" style="1" bestFit="1" customWidth="1"/>
    <col min="15652" max="15652" width="9.33203125" style="1" bestFit="1" customWidth="1"/>
    <col min="15653" max="15873" width="8.9296875" style="1"/>
    <col min="15874" max="15874" width="26.46484375" style="1" bestFit="1" customWidth="1"/>
    <col min="15875" max="15907" width="9" style="1" bestFit="1" customWidth="1"/>
    <col min="15908" max="15908" width="9.33203125" style="1" bestFit="1" customWidth="1"/>
    <col min="15909" max="16129" width="8.9296875" style="1"/>
    <col min="16130" max="16130" width="26.46484375" style="1" bestFit="1" customWidth="1"/>
    <col min="16131" max="16163" width="9" style="1" bestFit="1" customWidth="1"/>
    <col min="16164" max="16164" width="9.33203125" style="1" bestFit="1" customWidth="1"/>
    <col min="16165" max="16384" width="8.9296875" style="1"/>
  </cols>
  <sheetData>
    <row r="1" spans="2:57" ht="12" customHeight="1">
      <c r="B1" s="22" t="s">
        <v>17</v>
      </c>
      <c r="C1" s="22" t="s">
        <v>428</v>
      </c>
    </row>
    <row r="2" spans="2:57" ht="12" customHeight="1"/>
    <row r="3" spans="2:57" ht="12" customHeight="1">
      <c r="B3" s="1157"/>
      <c r="C3" s="4" t="s">
        <v>4</v>
      </c>
      <c r="D3" s="3" t="s">
        <v>5</v>
      </c>
      <c r="E3" s="4" t="s">
        <v>6</v>
      </c>
      <c r="F3" s="3" t="s">
        <v>7</v>
      </c>
      <c r="G3" s="4" t="s">
        <v>8</v>
      </c>
      <c r="H3" s="3" t="s">
        <v>9</v>
      </c>
      <c r="I3" s="4" t="s">
        <v>10</v>
      </c>
      <c r="J3" s="3" t="s">
        <v>11</v>
      </c>
      <c r="K3" s="4" t="s">
        <v>12</v>
      </c>
      <c r="L3" s="3">
        <v>10</v>
      </c>
      <c r="M3" s="4">
        <v>11</v>
      </c>
      <c r="N3" s="3">
        <v>12</v>
      </c>
      <c r="O3" s="5">
        <v>13</v>
      </c>
      <c r="P3" s="3">
        <v>14</v>
      </c>
      <c r="Q3" s="3">
        <v>15</v>
      </c>
      <c r="R3" s="3">
        <v>16</v>
      </c>
      <c r="S3" s="3">
        <v>17</v>
      </c>
      <c r="T3" s="3">
        <v>18</v>
      </c>
      <c r="U3" s="3">
        <v>19</v>
      </c>
      <c r="V3" s="3">
        <v>20</v>
      </c>
      <c r="W3" s="3">
        <v>21</v>
      </c>
      <c r="X3" s="3">
        <v>22</v>
      </c>
      <c r="Y3" s="3">
        <v>23</v>
      </c>
      <c r="Z3" s="3">
        <v>24</v>
      </c>
      <c r="AA3" s="3">
        <v>25</v>
      </c>
      <c r="AB3" s="3">
        <v>26</v>
      </c>
      <c r="AC3" s="3">
        <v>27</v>
      </c>
      <c r="AD3" s="3">
        <v>28</v>
      </c>
      <c r="AE3" s="3">
        <v>29</v>
      </c>
      <c r="AF3" s="3">
        <v>30</v>
      </c>
      <c r="AG3" s="3">
        <v>31</v>
      </c>
      <c r="AH3" s="3">
        <v>32</v>
      </c>
      <c r="AI3" s="3">
        <v>33</v>
      </c>
      <c r="AJ3" s="3">
        <v>34</v>
      </c>
      <c r="AK3" s="4">
        <v>35</v>
      </c>
      <c r="AL3" s="3">
        <v>36</v>
      </c>
      <c r="AM3" s="4">
        <v>37</v>
      </c>
      <c r="AN3" s="3">
        <v>38</v>
      </c>
      <c r="AO3" s="18"/>
    </row>
    <row r="4" spans="2:57" s="2" customFormat="1" ht="12" customHeight="1">
      <c r="B4" s="1158"/>
      <c r="C4" s="7" t="s">
        <v>596</v>
      </c>
      <c r="D4" s="6" t="s">
        <v>321</v>
      </c>
      <c r="E4" s="7" t="s">
        <v>322</v>
      </c>
      <c r="F4" s="6" t="s">
        <v>323</v>
      </c>
      <c r="G4" s="8" t="s">
        <v>318</v>
      </c>
      <c r="H4" s="6" t="s">
        <v>324</v>
      </c>
      <c r="I4" s="7" t="s">
        <v>325</v>
      </c>
      <c r="J4" s="6" t="s">
        <v>597</v>
      </c>
      <c r="K4" s="7" t="s">
        <v>326</v>
      </c>
      <c r="L4" s="6" t="s">
        <v>327</v>
      </c>
      <c r="M4" s="7" t="s">
        <v>328</v>
      </c>
      <c r="N4" s="6" t="s">
        <v>329</v>
      </c>
      <c r="O4" s="9" t="s">
        <v>330</v>
      </c>
      <c r="P4" s="6" t="s">
        <v>331</v>
      </c>
      <c r="Q4" s="19" t="s">
        <v>332</v>
      </c>
      <c r="R4" s="6" t="s">
        <v>333</v>
      </c>
      <c r="S4" s="6" t="s">
        <v>343</v>
      </c>
      <c r="T4" s="6" t="s">
        <v>592</v>
      </c>
      <c r="U4" s="6" t="s">
        <v>344</v>
      </c>
      <c r="V4" s="6" t="s">
        <v>345</v>
      </c>
      <c r="W4" s="6" t="s">
        <v>346</v>
      </c>
      <c r="X4" s="6" t="s">
        <v>347</v>
      </c>
      <c r="Y4" s="6" t="s">
        <v>348</v>
      </c>
      <c r="Z4" s="6" t="s">
        <v>349</v>
      </c>
      <c r="AA4" s="6" t="s">
        <v>350</v>
      </c>
      <c r="AB4" s="6" t="s">
        <v>351</v>
      </c>
      <c r="AC4" s="6" t="s">
        <v>352</v>
      </c>
      <c r="AD4" s="6" t="s">
        <v>353</v>
      </c>
      <c r="AE4" s="6" t="s">
        <v>338</v>
      </c>
      <c r="AF4" s="6" t="s">
        <v>354</v>
      </c>
      <c r="AG4" s="6" t="s">
        <v>355</v>
      </c>
      <c r="AH4" s="6" t="s">
        <v>340</v>
      </c>
      <c r="AI4" s="6" t="s">
        <v>593</v>
      </c>
      <c r="AJ4" s="6" t="s">
        <v>356</v>
      </c>
      <c r="AK4" s="7" t="s">
        <v>357</v>
      </c>
      <c r="AL4" s="6" t="s">
        <v>341</v>
      </c>
      <c r="AM4" s="7" t="s">
        <v>342</v>
      </c>
      <c r="AN4" s="6" t="s">
        <v>358</v>
      </c>
      <c r="AO4" s="19"/>
    </row>
    <row r="5" spans="2:57" ht="12" customHeight="1">
      <c r="B5" s="1159"/>
      <c r="C5" s="11"/>
      <c r="D5" s="10"/>
      <c r="E5" s="11"/>
      <c r="F5" s="10"/>
      <c r="G5" s="11"/>
      <c r="H5" s="10"/>
      <c r="I5" s="11"/>
      <c r="J5" s="10"/>
      <c r="K5" s="11"/>
      <c r="L5" s="10"/>
      <c r="M5" s="11"/>
      <c r="N5" s="10"/>
      <c r="O5" s="12"/>
      <c r="P5" s="10"/>
      <c r="Q5" s="13"/>
      <c r="R5" s="10"/>
      <c r="S5" s="10"/>
      <c r="T5" s="10"/>
      <c r="U5" s="10"/>
      <c r="V5" s="10"/>
      <c r="W5" s="10"/>
      <c r="X5" s="10"/>
      <c r="Y5" s="10"/>
      <c r="Z5" s="10"/>
      <c r="AA5" s="10"/>
      <c r="AB5" s="10"/>
      <c r="AC5" s="10"/>
      <c r="AD5" s="10"/>
      <c r="AE5" s="10"/>
      <c r="AF5" s="10"/>
      <c r="AG5" s="10"/>
      <c r="AH5" s="10"/>
      <c r="AI5" s="10"/>
      <c r="AJ5" s="10"/>
      <c r="AK5" s="11"/>
      <c r="AL5" s="10"/>
      <c r="AM5" s="11"/>
      <c r="AN5" s="10"/>
      <c r="AO5" s="19"/>
    </row>
    <row r="6" spans="2:57">
      <c r="B6" s="603" t="s">
        <v>594</v>
      </c>
      <c r="C6" s="608">
        <v>0.11460110846295957</v>
      </c>
      <c r="D6" s="599">
        <v>0</v>
      </c>
      <c r="E6" s="608">
        <v>0.12025388221560471</v>
      </c>
      <c r="F6" s="599">
        <v>3.9668346610307265E-3</v>
      </c>
      <c r="G6" s="608">
        <v>2.0533294442216309E-2</v>
      </c>
      <c r="H6" s="599">
        <v>1.3659284534234593E-3</v>
      </c>
      <c r="I6" s="608">
        <v>0</v>
      </c>
      <c r="J6" s="599">
        <v>5.0397995938514446E-4</v>
      </c>
      <c r="K6" s="608">
        <v>4.502425681836089E-5</v>
      </c>
      <c r="L6" s="599">
        <v>0</v>
      </c>
      <c r="M6" s="608">
        <v>7.8132935376249146E-6</v>
      </c>
      <c r="N6" s="599">
        <v>0</v>
      </c>
      <c r="O6" s="608">
        <v>0</v>
      </c>
      <c r="P6" s="599">
        <v>0</v>
      </c>
      <c r="Q6" s="608">
        <v>0</v>
      </c>
      <c r="R6" s="599">
        <v>0</v>
      </c>
      <c r="S6" s="608">
        <v>0</v>
      </c>
      <c r="T6" s="599">
        <v>0</v>
      </c>
      <c r="U6" s="608">
        <v>0</v>
      </c>
      <c r="V6" s="599">
        <v>8.3913566123309385E-3</v>
      </c>
      <c r="W6" s="608">
        <v>9.8018100382841989E-4</v>
      </c>
      <c r="X6" s="599">
        <v>0</v>
      </c>
      <c r="Y6" s="608">
        <v>0</v>
      </c>
      <c r="Z6" s="599">
        <v>0</v>
      </c>
      <c r="AA6" s="608">
        <v>1.5502441848713297E-4</v>
      </c>
      <c r="AB6" s="599">
        <v>0</v>
      </c>
      <c r="AC6" s="608">
        <v>2.4154822751910646E-6</v>
      </c>
      <c r="AD6" s="599">
        <v>0</v>
      </c>
      <c r="AE6" s="608">
        <v>0</v>
      </c>
      <c r="AF6" s="599">
        <v>2.7446658474894752E-5</v>
      </c>
      <c r="AG6" s="608">
        <v>2.4118236632355984E-3</v>
      </c>
      <c r="AH6" s="599">
        <v>3.0630183673249281E-3</v>
      </c>
      <c r="AI6" s="608">
        <v>1.7844700124063154E-3</v>
      </c>
      <c r="AJ6" s="599">
        <v>8.727234644794278E-6</v>
      </c>
      <c r="AK6" s="608">
        <v>2.2101598737673873E-2</v>
      </c>
      <c r="AL6" s="599">
        <v>0</v>
      </c>
      <c r="AM6" s="608">
        <v>0</v>
      </c>
      <c r="AN6" s="876">
        <v>1.0909769541571846E-2</v>
      </c>
      <c r="AO6" s="16" t="s">
        <v>290</v>
      </c>
      <c r="AP6" s="604"/>
      <c r="AQ6" s="604"/>
      <c r="AR6" s="604"/>
      <c r="AS6" s="604"/>
      <c r="AT6" s="604"/>
      <c r="AU6" s="604"/>
      <c r="AV6" s="604"/>
      <c r="AW6" s="604"/>
      <c r="AX6" s="604"/>
      <c r="AY6" s="604"/>
      <c r="AZ6" s="604"/>
      <c r="BA6" s="604"/>
      <c r="BB6" s="604"/>
      <c r="BC6" s="604"/>
      <c r="BD6" s="604"/>
      <c r="BE6" s="604"/>
    </row>
    <row r="7" spans="2:57">
      <c r="B7" s="603" t="s">
        <v>359</v>
      </c>
      <c r="C7" s="609">
        <v>2.4679518819895922E-5</v>
      </c>
      <c r="D7" s="600">
        <v>2.3252208959851188E-3</v>
      </c>
      <c r="E7" s="609">
        <v>4.3404230007100818E-4</v>
      </c>
      <c r="F7" s="600">
        <v>1.0404812225654366E-3</v>
      </c>
      <c r="G7" s="609">
        <v>8.5074318493941499E-5</v>
      </c>
      <c r="H7" s="600">
        <v>3.0260984116357668E-3</v>
      </c>
      <c r="I7" s="609">
        <v>6.4985872636383391E-2</v>
      </c>
      <c r="J7" s="600">
        <v>5.0027422438966546E-5</v>
      </c>
      <c r="K7" s="609">
        <v>5.1451469479181909E-2</v>
      </c>
      <c r="L7" s="600">
        <v>5.2592858315447712E-3</v>
      </c>
      <c r="M7" s="609">
        <v>6.2584481236375569E-2</v>
      </c>
      <c r="N7" s="600">
        <v>2.7921635825371206E-4</v>
      </c>
      <c r="O7" s="609">
        <v>2.3938220241201507E-5</v>
      </c>
      <c r="P7" s="600">
        <v>8.6659993847140434E-5</v>
      </c>
      <c r="Q7" s="609">
        <v>1.5957580192539605E-5</v>
      </c>
      <c r="R7" s="600">
        <v>2.3277347003170892E-4</v>
      </c>
      <c r="S7" s="609">
        <v>2.7569060496543843E-5</v>
      </c>
      <c r="T7" s="600">
        <v>9.7062249255856095E-5</v>
      </c>
      <c r="U7" s="609">
        <v>1.2274491490391331E-4</v>
      </c>
      <c r="V7" s="600">
        <v>5.6329521895923953E-4</v>
      </c>
      <c r="W7" s="609">
        <v>5.9558083416480223E-3</v>
      </c>
      <c r="X7" s="600">
        <v>9.2077467015799525E-2</v>
      </c>
      <c r="Y7" s="609">
        <v>0</v>
      </c>
      <c r="Z7" s="600">
        <v>0</v>
      </c>
      <c r="AA7" s="609">
        <v>3.4259539997156459E-6</v>
      </c>
      <c r="AB7" s="600">
        <v>0</v>
      </c>
      <c r="AC7" s="609">
        <v>0</v>
      </c>
      <c r="AD7" s="600">
        <v>4.3391289632519167E-6</v>
      </c>
      <c r="AE7" s="609">
        <v>0</v>
      </c>
      <c r="AF7" s="600">
        <v>6.3338442634372507E-6</v>
      </c>
      <c r="AG7" s="609">
        <v>3.3409166839015542E-5</v>
      </c>
      <c r="AH7" s="600">
        <v>9.8047963102590533E-6</v>
      </c>
      <c r="AI7" s="609">
        <v>8.4974762495538826E-5</v>
      </c>
      <c r="AJ7" s="600">
        <v>7.2726955373285641E-6</v>
      </c>
      <c r="AK7" s="609">
        <v>1.7698705407771365E-5</v>
      </c>
      <c r="AL7" s="600">
        <v>0</v>
      </c>
      <c r="AM7" s="609">
        <v>2.1634755402448057E-4</v>
      </c>
      <c r="AN7" s="877">
        <v>2.9362663465494344E-3</v>
      </c>
      <c r="AO7" s="16" t="s">
        <v>19</v>
      </c>
      <c r="AP7" s="604"/>
      <c r="AQ7" s="604"/>
      <c r="AR7" s="604"/>
      <c r="AS7" s="604"/>
      <c r="AT7" s="604"/>
      <c r="AU7" s="604"/>
      <c r="AV7" s="604"/>
      <c r="AW7" s="604"/>
      <c r="AX7" s="604"/>
      <c r="AY7" s="604"/>
      <c r="AZ7" s="604"/>
      <c r="BA7" s="604"/>
      <c r="BB7" s="604"/>
      <c r="BC7" s="604"/>
    </row>
    <row r="8" spans="2:57">
      <c r="B8" s="603" t="s">
        <v>360</v>
      </c>
      <c r="C8" s="609">
        <v>0.15255115711686809</v>
      </c>
      <c r="D8" s="600">
        <v>0</v>
      </c>
      <c r="E8" s="609">
        <v>0.21345308067796107</v>
      </c>
      <c r="F8" s="600">
        <v>4.6821655015444642E-3</v>
      </c>
      <c r="G8" s="609">
        <v>8.9328034418638565E-4</v>
      </c>
      <c r="H8" s="600">
        <v>7.8662361922449825E-3</v>
      </c>
      <c r="I8" s="609">
        <v>0</v>
      </c>
      <c r="J8" s="600">
        <v>1.8528674977395018E-5</v>
      </c>
      <c r="K8" s="609">
        <v>4.6149863238819912E-4</v>
      </c>
      <c r="L8" s="600">
        <v>0</v>
      </c>
      <c r="M8" s="609">
        <v>0</v>
      </c>
      <c r="N8" s="600">
        <v>0</v>
      </c>
      <c r="O8" s="609">
        <v>0</v>
      </c>
      <c r="P8" s="600">
        <v>0</v>
      </c>
      <c r="Q8" s="609">
        <v>0</v>
      </c>
      <c r="R8" s="600">
        <v>0</v>
      </c>
      <c r="S8" s="609">
        <v>0</v>
      </c>
      <c r="T8" s="600">
        <v>0</v>
      </c>
      <c r="U8" s="609">
        <v>0</v>
      </c>
      <c r="V8" s="600">
        <v>3.2229777991997725E-3</v>
      </c>
      <c r="W8" s="609">
        <v>2.4174867807427399E-5</v>
      </c>
      <c r="X8" s="600">
        <v>0</v>
      </c>
      <c r="Y8" s="609">
        <v>0</v>
      </c>
      <c r="Z8" s="600">
        <v>0</v>
      </c>
      <c r="AA8" s="609">
        <v>1.4217709098819929E-4</v>
      </c>
      <c r="AB8" s="600">
        <v>0</v>
      </c>
      <c r="AC8" s="609">
        <v>0</v>
      </c>
      <c r="AD8" s="600">
        <v>0</v>
      </c>
      <c r="AE8" s="609">
        <v>0</v>
      </c>
      <c r="AF8" s="600">
        <v>2.6813274048551028E-4</v>
      </c>
      <c r="AG8" s="609">
        <v>6.2156959447635107E-3</v>
      </c>
      <c r="AH8" s="600">
        <v>9.0959095370273229E-3</v>
      </c>
      <c r="AI8" s="609">
        <v>1.2236365799357591E-3</v>
      </c>
      <c r="AJ8" s="600">
        <v>4.363617322397139E-6</v>
      </c>
      <c r="AK8" s="609">
        <v>0.12166226241189788</v>
      </c>
      <c r="AL8" s="600">
        <v>0</v>
      </c>
      <c r="AM8" s="609">
        <v>3.0538289356532447E-3</v>
      </c>
      <c r="AN8" s="877">
        <v>2.1851668057006342E-2</v>
      </c>
      <c r="AO8" s="16" t="s">
        <v>20</v>
      </c>
      <c r="AP8" s="604"/>
      <c r="AQ8" s="604"/>
      <c r="AR8" s="604"/>
      <c r="AS8" s="604"/>
      <c r="AT8" s="604"/>
      <c r="AU8" s="604"/>
      <c r="AV8" s="604"/>
      <c r="AW8" s="604"/>
      <c r="AX8" s="604"/>
      <c r="AY8" s="604"/>
      <c r="AZ8" s="604"/>
      <c r="BA8" s="604"/>
      <c r="BB8" s="604"/>
      <c r="BC8" s="604"/>
    </row>
    <row r="9" spans="2:57">
      <c r="B9" s="603" t="s">
        <v>362</v>
      </c>
      <c r="C9" s="609">
        <v>3.0919911435783893E-3</v>
      </c>
      <c r="D9" s="600">
        <v>3.5653387071771818E-3</v>
      </c>
      <c r="E9" s="609">
        <v>1.0167928828215909E-3</v>
      </c>
      <c r="F9" s="600">
        <v>0.17337018370996585</v>
      </c>
      <c r="G9" s="609">
        <v>6.5324923129276508E-3</v>
      </c>
      <c r="H9" s="600">
        <v>8.4493202751293047E-4</v>
      </c>
      <c r="I9" s="609">
        <v>2.1734405564007825E-4</v>
      </c>
      <c r="J9" s="600">
        <v>2.271615552228629E-3</v>
      </c>
      <c r="K9" s="609">
        <v>2.6901993448970635E-3</v>
      </c>
      <c r="L9" s="600">
        <v>8.0865319722017866E-4</v>
      </c>
      <c r="M9" s="609">
        <v>7.7351606022486657E-4</v>
      </c>
      <c r="N9" s="600">
        <v>1.2698606978114027E-3</v>
      </c>
      <c r="O9" s="609">
        <v>1.2352121644459977E-3</v>
      </c>
      <c r="P9" s="600">
        <v>1.1222469203204686E-3</v>
      </c>
      <c r="Q9" s="609">
        <v>1.005327552129995E-3</v>
      </c>
      <c r="R9" s="600">
        <v>3.372628943570538E-3</v>
      </c>
      <c r="S9" s="609">
        <v>2.7769562754700523E-3</v>
      </c>
      <c r="T9" s="600">
        <v>1.7579051809671713E-3</v>
      </c>
      <c r="U9" s="609">
        <v>1.7717593578889003E-3</v>
      </c>
      <c r="V9" s="600">
        <v>4.7734914431391221E-3</v>
      </c>
      <c r="W9" s="609">
        <v>3.1888848353251961E-3</v>
      </c>
      <c r="X9" s="600">
        <v>3.8265467471190214E-4</v>
      </c>
      <c r="Y9" s="609">
        <v>9.43493326929015E-4</v>
      </c>
      <c r="Z9" s="600">
        <v>1.9084321354157063E-3</v>
      </c>
      <c r="AA9" s="609">
        <v>4.3578134876383016E-3</v>
      </c>
      <c r="AB9" s="600">
        <v>1.3541045517789705E-3</v>
      </c>
      <c r="AC9" s="609">
        <v>1.6908375926337451E-5</v>
      </c>
      <c r="AD9" s="600">
        <v>1.2019387228207809E-3</v>
      </c>
      <c r="AE9" s="609">
        <v>7.1078720458876774E-4</v>
      </c>
      <c r="AF9" s="600">
        <v>3.6672958285301682E-3</v>
      </c>
      <c r="AG9" s="609">
        <v>4.4068281973368124E-4</v>
      </c>
      <c r="AH9" s="600">
        <v>2.9522241690190009E-3</v>
      </c>
      <c r="AI9" s="609">
        <v>3.1559626790843121E-2</v>
      </c>
      <c r="AJ9" s="600">
        <v>1.7701740937857726E-3</v>
      </c>
      <c r="AK9" s="609">
        <v>4.0094374942989744E-3</v>
      </c>
      <c r="AL9" s="600">
        <v>1.9411612457941506E-2</v>
      </c>
      <c r="AM9" s="609">
        <v>5.0758464598051208E-4</v>
      </c>
      <c r="AN9" s="877">
        <v>2.7365954070166232E-3</v>
      </c>
      <c r="AO9" s="16" t="s">
        <v>21</v>
      </c>
      <c r="AP9" s="604"/>
      <c r="AQ9" s="604"/>
      <c r="AR9" s="604"/>
      <c r="AS9" s="604"/>
      <c r="AT9" s="604"/>
      <c r="AU9" s="604"/>
      <c r="AV9" s="604"/>
      <c r="AW9" s="604"/>
      <c r="AX9" s="604"/>
      <c r="AY9" s="604"/>
      <c r="AZ9" s="604"/>
      <c r="BA9" s="604"/>
      <c r="BB9" s="604"/>
      <c r="BC9" s="604"/>
    </row>
    <row r="10" spans="2:57">
      <c r="B10" s="603" t="s">
        <v>364</v>
      </c>
      <c r="C10" s="609">
        <v>3.032055169301499E-2</v>
      </c>
      <c r="D10" s="600">
        <v>1.8601767167880949E-3</v>
      </c>
      <c r="E10" s="609">
        <v>2.202369666484499E-2</v>
      </c>
      <c r="F10" s="600">
        <v>5.8852219151357505E-3</v>
      </c>
      <c r="G10" s="609">
        <v>0.28224012834068618</v>
      </c>
      <c r="H10" s="600">
        <v>2.1514722873092831E-2</v>
      </c>
      <c r="I10" s="609">
        <v>1.0867202782003912E-4</v>
      </c>
      <c r="J10" s="600">
        <v>6.9723403939937444E-3</v>
      </c>
      <c r="K10" s="609">
        <v>7.4740266318479081E-3</v>
      </c>
      <c r="L10" s="600">
        <v>8.1473329644739798E-4</v>
      </c>
      <c r="M10" s="609">
        <v>2.2111620711478511E-3</v>
      </c>
      <c r="N10" s="600">
        <v>3.1287531650895403E-3</v>
      </c>
      <c r="O10" s="609">
        <v>2.604478362242724E-3</v>
      </c>
      <c r="P10" s="600">
        <v>1.4688868957090304E-3</v>
      </c>
      <c r="Q10" s="609">
        <v>4.4726817625375288E-3</v>
      </c>
      <c r="R10" s="600">
        <v>7.6142788419261229E-3</v>
      </c>
      <c r="S10" s="609">
        <v>7.3459014832154548E-3</v>
      </c>
      <c r="T10" s="600">
        <v>4.5834951037487595E-3</v>
      </c>
      <c r="U10" s="609">
        <v>8.3664062687379987E-4</v>
      </c>
      <c r="V10" s="600">
        <v>7.9703369899129503E-2</v>
      </c>
      <c r="W10" s="609">
        <v>5.2949553644031665E-2</v>
      </c>
      <c r="X10" s="600">
        <v>2.2105422944100795E-3</v>
      </c>
      <c r="Y10" s="609">
        <v>2.9505609496689195E-3</v>
      </c>
      <c r="Z10" s="600">
        <v>3.4388656353142922E-3</v>
      </c>
      <c r="AA10" s="609">
        <v>7.8539995443481173E-3</v>
      </c>
      <c r="AB10" s="600">
        <v>4.4548797455774202E-3</v>
      </c>
      <c r="AC10" s="609">
        <v>3.663481450706448E-4</v>
      </c>
      <c r="AD10" s="600">
        <v>8.0028001845576183E-3</v>
      </c>
      <c r="AE10" s="609">
        <v>1.0478679487736594E-2</v>
      </c>
      <c r="AF10" s="600">
        <v>1.3111057625315109E-3</v>
      </c>
      <c r="AG10" s="609">
        <v>6.0852411028206885E-3</v>
      </c>
      <c r="AH10" s="600">
        <v>5.372047898390935E-3</v>
      </c>
      <c r="AI10" s="609">
        <v>1.8711442701517648E-2</v>
      </c>
      <c r="AJ10" s="600">
        <v>3.4108942070070966E-3</v>
      </c>
      <c r="AK10" s="609">
        <v>5.6948988246698171E-3</v>
      </c>
      <c r="AL10" s="600">
        <v>0.42998878440169097</v>
      </c>
      <c r="AM10" s="609">
        <v>1.1982326069048155E-3</v>
      </c>
      <c r="AN10" s="877">
        <v>1.2330571391097205E-2</v>
      </c>
      <c r="AO10" s="16" t="s">
        <v>22</v>
      </c>
      <c r="AP10" s="604"/>
      <c r="AQ10" s="604"/>
      <c r="AR10" s="604"/>
      <c r="AS10" s="604"/>
      <c r="AT10" s="604"/>
      <c r="AU10" s="604"/>
      <c r="AV10" s="604"/>
      <c r="AW10" s="604"/>
      <c r="AX10" s="604"/>
      <c r="AY10" s="604"/>
      <c r="AZ10" s="604"/>
      <c r="BA10" s="604"/>
      <c r="BB10" s="604"/>
      <c r="BC10" s="604"/>
    </row>
    <row r="11" spans="2:57">
      <c r="B11" s="603" t="s">
        <v>366</v>
      </c>
      <c r="C11" s="609">
        <v>5.3593337940176844E-2</v>
      </c>
      <c r="D11" s="600">
        <v>1.9376840799875988E-2</v>
      </c>
      <c r="E11" s="609">
        <v>1.1596457768706573E-2</v>
      </c>
      <c r="F11" s="600">
        <v>0.1342220777109413</v>
      </c>
      <c r="G11" s="609">
        <v>2.5516218811147167E-2</v>
      </c>
      <c r="H11" s="600">
        <v>0.31833691462137326</v>
      </c>
      <c r="I11" s="609">
        <v>3.7491849597913497E-2</v>
      </c>
      <c r="J11" s="600">
        <v>0.19547381527652194</v>
      </c>
      <c r="K11" s="609">
        <v>2.2028117648383066E-2</v>
      </c>
      <c r="L11" s="600">
        <v>3.3014938803801277E-3</v>
      </c>
      <c r="M11" s="609">
        <v>5.352106073273067E-3</v>
      </c>
      <c r="N11" s="600">
        <v>9.5316049968253488E-3</v>
      </c>
      <c r="O11" s="609">
        <v>7.5836281724126374E-3</v>
      </c>
      <c r="P11" s="600">
        <v>3.9126987221983905E-3</v>
      </c>
      <c r="Q11" s="609">
        <v>1.5522166218714594E-2</v>
      </c>
      <c r="R11" s="600">
        <v>1.0573088283218067E-2</v>
      </c>
      <c r="S11" s="609">
        <v>1.2223118912876757E-2</v>
      </c>
      <c r="T11" s="600">
        <v>9.6523014537767994E-3</v>
      </c>
      <c r="U11" s="609">
        <v>8.073511506277626E-3</v>
      </c>
      <c r="V11" s="600">
        <v>3.7432999808363482E-2</v>
      </c>
      <c r="W11" s="609">
        <v>5.4503338329472684E-3</v>
      </c>
      <c r="X11" s="600">
        <v>5.376140057935815E-4</v>
      </c>
      <c r="Y11" s="609">
        <v>8.8688372731327413E-3</v>
      </c>
      <c r="Z11" s="600">
        <v>1.424409492375491E-2</v>
      </c>
      <c r="AA11" s="609">
        <v>1.0277861999146938E-5</v>
      </c>
      <c r="AB11" s="600">
        <v>1.7392168554959251E-5</v>
      </c>
      <c r="AC11" s="609">
        <v>3.7037394886262989E-5</v>
      </c>
      <c r="AD11" s="600">
        <v>6.1037080749743627E-4</v>
      </c>
      <c r="AE11" s="609">
        <v>1.4712363972710738E-3</v>
      </c>
      <c r="AF11" s="600">
        <v>9.2896382530413004E-4</v>
      </c>
      <c r="AG11" s="609">
        <v>7.1654708306155245E-3</v>
      </c>
      <c r="AH11" s="600">
        <v>0.12629165935392275</v>
      </c>
      <c r="AI11" s="609">
        <v>2.6342176373617037E-3</v>
      </c>
      <c r="AJ11" s="600">
        <v>4.6821613869321294E-3</v>
      </c>
      <c r="AK11" s="609">
        <v>6.0461500550702029E-3</v>
      </c>
      <c r="AL11" s="600">
        <v>1.3027348805107411E-2</v>
      </c>
      <c r="AM11" s="609">
        <v>7.2975694184411327E-3</v>
      </c>
      <c r="AN11" s="877">
        <v>2.7172892847975468E-2</v>
      </c>
      <c r="AO11" s="16" t="s">
        <v>23</v>
      </c>
      <c r="AP11" s="604"/>
      <c r="AQ11" s="604"/>
      <c r="AR11" s="604"/>
      <c r="AS11" s="604"/>
      <c r="AT11" s="604"/>
      <c r="AU11" s="604"/>
      <c r="AV11" s="604"/>
      <c r="AW11" s="604"/>
      <c r="AX11" s="604"/>
      <c r="AY11" s="604"/>
      <c r="AZ11" s="604"/>
      <c r="BA11" s="604"/>
      <c r="BB11" s="604"/>
      <c r="BC11" s="604"/>
    </row>
    <row r="12" spans="2:57">
      <c r="B12" s="603" t="s">
        <v>368</v>
      </c>
      <c r="C12" s="609">
        <v>6.8044959031998758E-3</v>
      </c>
      <c r="D12" s="600">
        <v>2.728259184622539E-2</v>
      </c>
      <c r="E12" s="609">
        <v>4.1350196852589201E-3</v>
      </c>
      <c r="F12" s="600">
        <v>1.2583319785400749E-2</v>
      </c>
      <c r="G12" s="609">
        <v>2.4124646030067695E-3</v>
      </c>
      <c r="H12" s="600">
        <v>4.40552418179266E-3</v>
      </c>
      <c r="I12" s="609">
        <v>0.32536405129319712</v>
      </c>
      <c r="J12" s="600">
        <v>1.2117753435216341E-3</v>
      </c>
      <c r="K12" s="609">
        <v>1.2955729899483346E-2</v>
      </c>
      <c r="L12" s="600">
        <v>9.6126368782338528E-3</v>
      </c>
      <c r="M12" s="609">
        <v>4.7739223514888232E-3</v>
      </c>
      <c r="N12" s="600">
        <v>3.056080414311177E-3</v>
      </c>
      <c r="O12" s="609">
        <v>1.2208492323012769E-3</v>
      </c>
      <c r="P12" s="600">
        <v>9.8792392985740107E-4</v>
      </c>
      <c r="Q12" s="609">
        <v>5.1292222047448727E-4</v>
      </c>
      <c r="R12" s="600">
        <v>1.1793855814939919E-3</v>
      </c>
      <c r="S12" s="609">
        <v>9.3734805688249065E-4</v>
      </c>
      <c r="T12" s="600">
        <v>4.5295716319399508E-4</v>
      </c>
      <c r="U12" s="609">
        <v>1.7026271644372711E-3</v>
      </c>
      <c r="V12" s="600">
        <v>1.6027781487912382E-3</v>
      </c>
      <c r="W12" s="609">
        <v>1.15665753882264E-2</v>
      </c>
      <c r="X12" s="600">
        <v>2.4622721465346033E-2</v>
      </c>
      <c r="Y12" s="609">
        <v>1.19737880399355E-2</v>
      </c>
      <c r="Z12" s="600">
        <v>1.1478251249239393E-2</v>
      </c>
      <c r="AA12" s="609">
        <v>1.7463800513550505E-3</v>
      </c>
      <c r="AB12" s="600">
        <v>4.8201152852315641E-4</v>
      </c>
      <c r="AC12" s="609">
        <v>2.8583206923094267E-4</v>
      </c>
      <c r="AD12" s="600">
        <v>0.13086089765007239</v>
      </c>
      <c r="AE12" s="609">
        <v>7.4182594714722913E-4</v>
      </c>
      <c r="AF12" s="600">
        <v>9.0341732010826657E-3</v>
      </c>
      <c r="AG12" s="609">
        <v>3.4665987877245175E-3</v>
      </c>
      <c r="AH12" s="600">
        <v>2.29628329586267E-3</v>
      </c>
      <c r="AI12" s="609">
        <v>3.7218945973046006E-3</v>
      </c>
      <c r="AJ12" s="600">
        <v>2.360716971416852E-3</v>
      </c>
      <c r="AK12" s="609">
        <v>4.9461074420333361E-3</v>
      </c>
      <c r="AL12" s="600">
        <v>0</v>
      </c>
      <c r="AM12" s="609">
        <v>1.9363106085191008E-2</v>
      </c>
      <c r="AN12" s="877">
        <v>8.906967711128453E-3</v>
      </c>
      <c r="AO12" s="16" t="s">
        <v>24</v>
      </c>
      <c r="AP12" s="604"/>
      <c r="AQ12" s="604"/>
      <c r="AR12" s="604"/>
      <c r="AS12" s="604"/>
      <c r="AT12" s="604"/>
      <c r="AU12" s="604"/>
      <c r="AV12" s="604"/>
      <c r="AW12" s="604"/>
      <c r="AX12" s="604"/>
      <c r="AY12" s="604"/>
      <c r="AZ12" s="604"/>
      <c r="BA12" s="604"/>
      <c r="BB12" s="604"/>
      <c r="BC12" s="604"/>
    </row>
    <row r="13" spans="2:57">
      <c r="B13" s="603" t="s">
        <v>595</v>
      </c>
      <c r="C13" s="609">
        <v>7.8868690857295965E-3</v>
      </c>
      <c r="D13" s="600">
        <v>4.0303828863742057E-3</v>
      </c>
      <c r="E13" s="609">
        <v>2.5115899517813393E-2</v>
      </c>
      <c r="F13" s="600">
        <v>9.1529832547553244E-3</v>
      </c>
      <c r="G13" s="609">
        <v>2.0478603808898772E-2</v>
      </c>
      <c r="H13" s="600">
        <v>2.4087311442485233E-2</v>
      </c>
      <c r="I13" s="609">
        <v>7.6070419474027389E-4</v>
      </c>
      <c r="J13" s="600">
        <v>0.24113773475831196</v>
      </c>
      <c r="K13" s="609">
        <v>6.4722369176393778E-3</v>
      </c>
      <c r="L13" s="600">
        <v>1.0640173647633929E-3</v>
      </c>
      <c r="M13" s="609">
        <v>3.7894473657480838E-3</v>
      </c>
      <c r="N13" s="600">
        <v>3.7177849345562753E-3</v>
      </c>
      <c r="O13" s="609">
        <v>1.8058993349962416E-2</v>
      </c>
      <c r="P13" s="600">
        <v>2.2496934402717658E-2</v>
      </c>
      <c r="Q13" s="609">
        <v>3.2845259344872944E-2</v>
      </c>
      <c r="R13" s="600">
        <v>1.4354363985288717E-2</v>
      </c>
      <c r="S13" s="609">
        <v>3.843878916686299E-2</v>
      </c>
      <c r="T13" s="600">
        <v>4.7096760277813725E-2</v>
      </c>
      <c r="U13" s="609">
        <v>3.8378243393290226E-2</v>
      </c>
      <c r="V13" s="600">
        <v>5.9639607203210203E-2</v>
      </c>
      <c r="W13" s="609">
        <v>1.3334637311051431E-2</v>
      </c>
      <c r="X13" s="600">
        <v>0</v>
      </c>
      <c r="Y13" s="609">
        <v>3.8477373314577831E-2</v>
      </c>
      <c r="Z13" s="600">
        <v>1.3783120978002323E-2</v>
      </c>
      <c r="AA13" s="609">
        <v>6.2300973484829018E-3</v>
      </c>
      <c r="AB13" s="600">
        <v>2.9144305307096004E-3</v>
      </c>
      <c r="AC13" s="609">
        <v>5.3382158281722533E-4</v>
      </c>
      <c r="AD13" s="600">
        <v>4.5488535298090927E-3</v>
      </c>
      <c r="AE13" s="609">
        <v>2.2441010869767644E-3</v>
      </c>
      <c r="AF13" s="600">
        <v>1.7755876751835758E-3</v>
      </c>
      <c r="AG13" s="609">
        <v>3.4761442639642363E-3</v>
      </c>
      <c r="AH13" s="600">
        <v>2.1580356678880174E-3</v>
      </c>
      <c r="AI13" s="609">
        <v>9.2452541595146234E-3</v>
      </c>
      <c r="AJ13" s="600">
        <v>1.8254465798694698E-2</v>
      </c>
      <c r="AK13" s="609">
        <v>2.8644673983039192E-3</v>
      </c>
      <c r="AL13" s="600">
        <v>4.7105512897938052E-2</v>
      </c>
      <c r="AM13" s="609">
        <v>3.919219151751167E-3</v>
      </c>
      <c r="AN13" s="877">
        <v>2.3994365991889244E-2</v>
      </c>
      <c r="AO13" s="16" t="s">
        <v>25</v>
      </c>
      <c r="AP13" s="604"/>
      <c r="AQ13" s="604"/>
      <c r="AR13" s="604"/>
      <c r="AS13" s="604"/>
      <c r="AT13" s="604"/>
      <c r="AU13" s="604"/>
      <c r="AV13" s="604"/>
      <c r="AW13" s="604"/>
      <c r="AX13" s="604"/>
      <c r="AY13" s="604"/>
      <c r="AZ13" s="604"/>
      <c r="BA13" s="604"/>
      <c r="BB13" s="604"/>
      <c r="BC13" s="604"/>
    </row>
    <row r="14" spans="2:57">
      <c r="B14" s="603" t="s">
        <v>370</v>
      </c>
      <c r="C14" s="609">
        <v>2.2564131492476274E-3</v>
      </c>
      <c r="D14" s="600">
        <v>1.550147263990079E-4</v>
      </c>
      <c r="E14" s="609">
        <v>3.5234568727391695E-3</v>
      </c>
      <c r="F14" s="600">
        <v>7.4784587871890745E-4</v>
      </c>
      <c r="G14" s="609">
        <v>4.3205600320851715E-3</v>
      </c>
      <c r="H14" s="600">
        <v>9.0513006014404339E-3</v>
      </c>
      <c r="I14" s="609">
        <v>1.0432514670723756E-2</v>
      </c>
      <c r="J14" s="600">
        <v>3.472273690763826E-3</v>
      </c>
      <c r="K14" s="609">
        <v>8.8731554124784728E-2</v>
      </c>
      <c r="L14" s="600">
        <v>6.3172230970809443E-3</v>
      </c>
      <c r="M14" s="609">
        <v>5.6724511083156882E-3</v>
      </c>
      <c r="N14" s="600">
        <v>3.4844671557415297E-3</v>
      </c>
      <c r="O14" s="609">
        <v>5.3286478256914559E-3</v>
      </c>
      <c r="P14" s="600">
        <v>5.7672225905271964E-3</v>
      </c>
      <c r="Q14" s="609">
        <v>4.3495804296236522E-3</v>
      </c>
      <c r="R14" s="600">
        <v>4.715990502842423E-2</v>
      </c>
      <c r="S14" s="609">
        <v>8.7619486814470241E-3</v>
      </c>
      <c r="T14" s="600">
        <v>1.9735990682024072E-3</v>
      </c>
      <c r="U14" s="609">
        <v>6.4939114289624383E-3</v>
      </c>
      <c r="V14" s="600">
        <v>5.4761586750367306E-3</v>
      </c>
      <c r="W14" s="609">
        <v>5.2840766738898239E-2</v>
      </c>
      <c r="X14" s="600">
        <v>3.7949223938370464E-5</v>
      </c>
      <c r="Y14" s="609">
        <v>4.5630768175112359E-3</v>
      </c>
      <c r="Z14" s="600">
        <v>4.9785186141279299E-4</v>
      </c>
      <c r="AA14" s="609">
        <v>2.2354349848144588E-4</v>
      </c>
      <c r="AB14" s="600">
        <v>7.4537865235539655E-6</v>
      </c>
      <c r="AC14" s="609">
        <v>8.0516075839702153E-5</v>
      </c>
      <c r="AD14" s="600">
        <v>1.8802892174091641E-5</v>
      </c>
      <c r="AE14" s="609">
        <v>6.2077485116922946E-6</v>
      </c>
      <c r="AF14" s="600">
        <v>1.9634917216655476E-4</v>
      </c>
      <c r="AG14" s="609">
        <v>1.7993222711869799E-3</v>
      </c>
      <c r="AH14" s="600">
        <v>8.3831008452714894E-4</v>
      </c>
      <c r="AI14" s="609">
        <v>5.7782838496966396E-4</v>
      </c>
      <c r="AJ14" s="600">
        <v>1.4850844287224929E-3</v>
      </c>
      <c r="AK14" s="609">
        <v>1.364161755275916E-3</v>
      </c>
      <c r="AL14" s="600">
        <v>4.9607454059183848E-3</v>
      </c>
      <c r="AM14" s="609">
        <v>4.6930777103771941E-3</v>
      </c>
      <c r="AN14" s="877">
        <v>6.6550657505943288E-3</v>
      </c>
      <c r="AO14" s="16" t="s">
        <v>26</v>
      </c>
      <c r="AP14" s="604"/>
      <c r="AQ14" s="604"/>
      <c r="AR14" s="604"/>
      <c r="AS14" s="604"/>
      <c r="AT14" s="604"/>
      <c r="AU14" s="604"/>
      <c r="AV14" s="604"/>
      <c r="AW14" s="604"/>
      <c r="AX14" s="604"/>
      <c r="AY14" s="604"/>
      <c r="AZ14" s="604"/>
      <c r="BA14" s="604"/>
      <c r="BB14" s="604"/>
      <c r="BC14" s="604"/>
    </row>
    <row r="15" spans="2:57">
      <c r="B15" s="603" t="s">
        <v>372</v>
      </c>
      <c r="C15" s="609">
        <v>5.2884683185491263E-5</v>
      </c>
      <c r="D15" s="600">
        <v>1.0851030847930554E-3</v>
      </c>
      <c r="E15" s="609">
        <v>0</v>
      </c>
      <c r="F15" s="600">
        <v>1.1380263371809462E-4</v>
      </c>
      <c r="G15" s="609">
        <v>1.3915727810794715E-2</v>
      </c>
      <c r="H15" s="600">
        <v>1.8896243426806751E-5</v>
      </c>
      <c r="I15" s="609">
        <v>0</v>
      </c>
      <c r="J15" s="600">
        <v>1.8065458102960142E-3</v>
      </c>
      <c r="K15" s="609">
        <v>1.8088495176776489E-2</v>
      </c>
      <c r="L15" s="600">
        <v>0.45592840075150026</v>
      </c>
      <c r="M15" s="609">
        <v>7.4226288607436692E-4</v>
      </c>
      <c r="N15" s="600">
        <v>0.22251631312010894</v>
      </c>
      <c r="O15" s="609">
        <v>9.7093421298313318E-2</v>
      </c>
      <c r="P15" s="600">
        <v>0.10331604466456083</v>
      </c>
      <c r="Q15" s="609">
        <v>3.2444040185746231E-2</v>
      </c>
      <c r="R15" s="600">
        <v>1.0195477987388851E-2</v>
      </c>
      <c r="S15" s="609">
        <v>5.3854906540884914E-2</v>
      </c>
      <c r="T15" s="600">
        <v>4.1844614123635734E-3</v>
      </c>
      <c r="U15" s="609">
        <v>4.6119920371000031E-2</v>
      </c>
      <c r="V15" s="600">
        <v>5.3948583341560151E-3</v>
      </c>
      <c r="W15" s="609">
        <v>2.1173887626423572E-2</v>
      </c>
      <c r="X15" s="600">
        <v>0</v>
      </c>
      <c r="Y15" s="609">
        <v>1.7154424125982092E-5</v>
      </c>
      <c r="Z15" s="600">
        <v>0</v>
      </c>
      <c r="AA15" s="609">
        <v>0</v>
      </c>
      <c r="AB15" s="600">
        <v>0</v>
      </c>
      <c r="AC15" s="609">
        <v>0</v>
      </c>
      <c r="AD15" s="600">
        <v>5.3515923880106974E-4</v>
      </c>
      <c r="AE15" s="609">
        <v>0</v>
      </c>
      <c r="AF15" s="600">
        <v>2.3224095632603253E-5</v>
      </c>
      <c r="AG15" s="609">
        <v>0</v>
      </c>
      <c r="AH15" s="600">
        <v>1.9609592620518107E-6</v>
      </c>
      <c r="AI15" s="609">
        <v>0</v>
      </c>
      <c r="AJ15" s="600">
        <v>2.021809359377341E-4</v>
      </c>
      <c r="AK15" s="609">
        <v>1.9060144285292241E-5</v>
      </c>
      <c r="AL15" s="600">
        <v>4.3136916573203351E-5</v>
      </c>
      <c r="AM15" s="609">
        <v>4.9177463241718462E-3</v>
      </c>
      <c r="AN15" s="877">
        <v>2.3285861768624717E-2</v>
      </c>
      <c r="AO15" s="16" t="s">
        <v>27</v>
      </c>
      <c r="AP15" s="604"/>
      <c r="AQ15" s="604"/>
      <c r="AR15" s="604"/>
      <c r="AS15" s="604"/>
      <c r="AT15" s="604"/>
      <c r="AU15" s="604"/>
      <c r="AV15" s="604"/>
      <c r="AW15" s="604"/>
      <c r="AX15" s="604"/>
      <c r="AY15" s="604"/>
      <c r="AZ15" s="604"/>
      <c r="BA15" s="604"/>
      <c r="BB15" s="604"/>
      <c r="BC15" s="604"/>
    </row>
    <row r="16" spans="2:57">
      <c r="B16" s="603" t="s">
        <v>374</v>
      </c>
      <c r="C16" s="609">
        <v>0</v>
      </c>
      <c r="D16" s="600">
        <v>3.1002945279801579E-4</v>
      </c>
      <c r="E16" s="609">
        <v>1.3709044809523279E-3</v>
      </c>
      <c r="F16" s="600">
        <v>1.6257519102584946E-5</v>
      </c>
      <c r="G16" s="609">
        <v>3.6521189582042028E-3</v>
      </c>
      <c r="H16" s="600">
        <v>3.3473345498914817E-3</v>
      </c>
      <c r="I16" s="609">
        <v>0</v>
      </c>
      <c r="J16" s="600">
        <v>2.3809347345952595E-3</v>
      </c>
      <c r="K16" s="609">
        <v>2.8928085005796873E-3</v>
      </c>
      <c r="L16" s="600">
        <v>2.5171610800688265E-3</v>
      </c>
      <c r="M16" s="609">
        <v>0.50669208591497572</v>
      </c>
      <c r="N16" s="600">
        <v>6.4338333728571104E-2</v>
      </c>
      <c r="O16" s="609">
        <v>3.7075515509572894E-2</v>
      </c>
      <c r="P16" s="600">
        <v>1.7622309748816008E-2</v>
      </c>
      <c r="Q16" s="609">
        <v>2.5386230432017289E-2</v>
      </c>
      <c r="R16" s="600">
        <v>6.901992023629093E-2</v>
      </c>
      <c r="S16" s="609">
        <v>6.5188296683191399E-2</v>
      </c>
      <c r="T16" s="600">
        <v>1.9088909020318363E-2</v>
      </c>
      <c r="U16" s="609">
        <v>2.635488517707012E-2</v>
      </c>
      <c r="V16" s="600">
        <v>1.355392825825634E-2</v>
      </c>
      <c r="W16" s="609">
        <v>8.5392226241599225E-3</v>
      </c>
      <c r="X16" s="600">
        <v>1.1258269768383237E-3</v>
      </c>
      <c r="Y16" s="609">
        <v>2.4016193776374927E-4</v>
      </c>
      <c r="Z16" s="600">
        <v>0</v>
      </c>
      <c r="AA16" s="609">
        <v>1.199083899900476E-5</v>
      </c>
      <c r="AB16" s="600">
        <v>0</v>
      </c>
      <c r="AC16" s="609">
        <v>0</v>
      </c>
      <c r="AD16" s="600">
        <v>8.6782579265038335E-6</v>
      </c>
      <c r="AE16" s="609">
        <v>6.2077485116922946E-5</v>
      </c>
      <c r="AF16" s="600">
        <v>1.4778969948020252E-4</v>
      </c>
      <c r="AG16" s="609">
        <v>8.4318373450848751E-5</v>
      </c>
      <c r="AH16" s="600">
        <v>1.2540334480821329E-3</v>
      </c>
      <c r="AI16" s="609">
        <v>2.5492428748661645E-4</v>
      </c>
      <c r="AJ16" s="600">
        <v>5.934519558460109E-4</v>
      </c>
      <c r="AK16" s="609">
        <v>3.3082964723757244E-4</v>
      </c>
      <c r="AL16" s="600">
        <v>9.4901216461047364E-4</v>
      </c>
      <c r="AM16" s="609">
        <v>3.8193664345090991E-3</v>
      </c>
      <c r="AN16" s="877">
        <v>1.479886974982967E-2</v>
      </c>
      <c r="AO16" s="16" t="s">
        <v>28</v>
      </c>
      <c r="AP16" s="604"/>
      <c r="AQ16" s="604"/>
      <c r="AR16" s="604"/>
      <c r="AS16" s="604"/>
      <c r="AT16" s="604"/>
      <c r="AU16" s="604"/>
      <c r="AV16" s="604"/>
      <c r="AW16" s="604"/>
      <c r="AX16" s="604"/>
      <c r="AY16" s="604"/>
      <c r="AZ16" s="604"/>
      <c r="BA16" s="604"/>
      <c r="BB16" s="604"/>
      <c r="BC16" s="604"/>
    </row>
    <row r="17" spans="2:55">
      <c r="B17" s="603" t="s">
        <v>376</v>
      </c>
      <c r="C17" s="609">
        <v>1.0576936637098253E-3</v>
      </c>
      <c r="D17" s="600">
        <v>1.860176716788095E-2</v>
      </c>
      <c r="E17" s="609">
        <v>1.8280895075153448E-2</v>
      </c>
      <c r="F17" s="600">
        <v>1.5119492765404E-3</v>
      </c>
      <c r="G17" s="609">
        <v>1.8120829839209537E-2</v>
      </c>
      <c r="H17" s="600">
        <v>1.0792454460053341E-2</v>
      </c>
      <c r="I17" s="609">
        <v>0</v>
      </c>
      <c r="J17" s="600">
        <v>3.9354905651987019E-3</v>
      </c>
      <c r="K17" s="609">
        <v>1.3721142265395482E-2</v>
      </c>
      <c r="L17" s="600">
        <v>4.0615062837825516E-3</v>
      </c>
      <c r="M17" s="609">
        <v>1.5782852946002329E-3</v>
      </c>
      <c r="N17" s="600">
        <v>6.3967320211439457E-2</v>
      </c>
      <c r="O17" s="609">
        <v>3.284323817092847E-2</v>
      </c>
      <c r="P17" s="600">
        <v>3.4594669543778461E-2</v>
      </c>
      <c r="Q17" s="609">
        <v>6.5492188764495751E-2</v>
      </c>
      <c r="R17" s="600">
        <v>2.6453411683159098E-2</v>
      </c>
      <c r="S17" s="609">
        <v>2.6884846540584165E-2</v>
      </c>
      <c r="T17" s="600">
        <v>3.8404296622233727E-2</v>
      </c>
      <c r="U17" s="609">
        <v>8.072100645186776E-3</v>
      </c>
      <c r="V17" s="600">
        <v>1.4668904361763288E-2</v>
      </c>
      <c r="W17" s="609">
        <v>9.6364319653288441E-2</v>
      </c>
      <c r="X17" s="600">
        <v>8.3804536197234765E-4</v>
      </c>
      <c r="Y17" s="609">
        <v>7.7194908566919403E-4</v>
      </c>
      <c r="Z17" s="600">
        <v>1.5673114155587926E-4</v>
      </c>
      <c r="AA17" s="609">
        <v>2.6148593902829667E-3</v>
      </c>
      <c r="AB17" s="600">
        <v>1.1180679785330948E-4</v>
      </c>
      <c r="AC17" s="609">
        <v>3.35752036251558E-4</v>
      </c>
      <c r="AD17" s="600">
        <v>1.8802892174091639E-3</v>
      </c>
      <c r="AE17" s="609">
        <v>4.9972375519122974E-4</v>
      </c>
      <c r="AF17" s="600">
        <v>3.5680656017363179E-3</v>
      </c>
      <c r="AG17" s="609">
        <v>1.7340948502155687E-4</v>
      </c>
      <c r="AH17" s="600">
        <v>3.4414835049009274E-4</v>
      </c>
      <c r="AI17" s="609">
        <v>2.7871722098536736E-3</v>
      </c>
      <c r="AJ17" s="600">
        <v>1.5010843589046156E-3</v>
      </c>
      <c r="AK17" s="609">
        <v>2.2164224926039832E-3</v>
      </c>
      <c r="AL17" s="600">
        <v>3.8823224915883014E-4</v>
      </c>
      <c r="AM17" s="609">
        <v>5.8164207793504584E-3</v>
      </c>
      <c r="AN17" s="877">
        <v>1.3845173751076665E-2</v>
      </c>
      <c r="AO17" s="16" t="s">
        <v>29</v>
      </c>
      <c r="AP17" s="604"/>
      <c r="AQ17" s="604"/>
      <c r="AR17" s="604"/>
      <c r="AS17" s="604"/>
      <c r="AT17" s="604"/>
      <c r="AU17" s="604"/>
      <c r="AV17" s="604"/>
      <c r="AW17" s="604"/>
      <c r="AX17" s="604"/>
      <c r="AY17" s="604"/>
      <c r="AZ17" s="604"/>
      <c r="BA17" s="604"/>
      <c r="BB17" s="604"/>
      <c r="BC17" s="604"/>
    </row>
    <row r="18" spans="2:55">
      <c r="B18" s="603" t="s">
        <v>377</v>
      </c>
      <c r="C18" s="609">
        <v>0</v>
      </c>
      <c r="D18" s="600">
        <v>2.1702061695861108E-3</v>
      </c>
      <c r="E18" s="609">
        <v>0</v>
      </c>
      <c r="F18" s="600">
        <v>0</v>
      </c>
      <c r="G18" s="609">
        <v>2.1207812253132559E-3</v>
      </c>
      <c r="H18" s="600">
        <v>2.429517012018011E-5</v>
      </c>
      <c r="I18" s="609">
        <v>0</v>
      </c>
      <c r="J18" s="600">
        <v>4.5580540444391742E-4</v>
      </c>
      <c r="K18" s="609">
        <v>1.5420807960288606E-3</v>
      </c>
      <c r="L18" s="600">
        <v>6.444905180852552E-4</v>
      </c>
      <c r="M18" s="609">
        <v>3.9066467688124578E-5</v>
      </c>
      <c r="N18" s="600">
        <v>8.1087490342173906E-4</v>
      </c>
      <c r="O18" s="609">
        <v>0.14182437964102246</v>
      </c>
      <c r="P18" s="600">
        <v>3.0673304822195359E-2</v>
      </c>
      <c r="Q18" s="609">
        <v>3.0032165922359532E-2</v>
      </c>
      <c r="R18" s="600">
        <v>2.6432720708045167E-3</v>
      </c>
      <c r="S18" s="609">
        <v>1.540609226111409E-2</v>
      </c>
      <c r="T18" s="600">
        <v>1.3049480177731764E-3</v>
      </c>
      <c r="U18" s="609">
        <v>6.0398963299270443E-3</v>
      </c>
      <c r="V18" s="600">
        <v>1.1614334411530711E-4</v>
      </c>
      <c r="W18" s="609">
        <v>6.6129252029590042E-3</v>
      </c>
      <c r="X18" s="600">
        <v>0</v>
      </c>
      <c r="Y18" s="609">
        <v>1.0790132775242735E-2</v>
      </c>
      <c r="Z18" s="600">
        <v>0</v>
      </c>
      <c r="AA18" s="609">
        <v>4.2824424996445573E-6</v>
      </c>
      <c r="AB18" s="600">
        <v>0</v>
      </c>
      <c r="AC18" s="609">
        <v>0</v>
      </c>
      <c r="AD18" s="600">
        <v>5.7855052843358894E-5</v>
      </c>
      <c r="AE18" s="609">
        <v>0</v>
      </c>
      <c r="AF18" s="600">
        <v>2.4913120769519853E-4</v>
      </c>
      <c r="AG18" s="609">
        <v>0</v>
      </c>
      <c r="AH18" s="600">
        <v>0</v>
      </c>
      <c r="AI18" s="609">
        <v>0</v>
      </c>
      <c r="AJ18" s="600">
        <v>1.0331591280328959E-2</v>
      </c>
      <c r="AK18" s="609">
        <v>2.7228777550417487E-6</v>
      </c>
      <c r="AL18" s="600">
        <v>0</v>
      </c>
      <c r="AM18" s="609">
        <v>0</v>
      </c>
      <c r="AN18" s="877">
        <v>5.34944541022952E-3</v>
      </c>
      <c r="AO18" s="16" t="s">
        <v>30</v>
      </c>
      <c r="AP18" s="604"/>
      <c r="AQ18" s="604"/>
      <c r="AR18" s="604"/>
      <c r="AS18" s="604"/>
      <c r="AT18" s="604"/>
      <c r="AU18" s="604"/>
      <c r="AV18" s="604"/>
      <c r="AW18" s="604"/>
      <c r="AX18" s="604"/>
      <c r="AY18" s="604"/>
      <c r="AZ18" s="604"/>
      <c r="BA18" s="604"/>
      <c r="BB18" s="604"/>
      <c r="BC18" s="604"/>
    </row>
    <row r="19" spans="2:55">
      <c r="B19" s="603" t="s">
        <v>378</v>
      </c>
      <c r="C19" s="609">
        <v>3.5256455456994177E-6</v>
      </c>
      <c r="D19" s="600">
        <v>2.0151914431871028E-3</v>
      </c>
      <c r="E19" s="609">
        <v>0</v>
      </c>
      <c r="F19" s="600">
        <v>0</v>
      </c>
      <c r="G19" s="609">
        <v>1.4584168884675683E-4</v>
      </c>
      <c r="H19" s="600">
        <v>0</v>
      </c>
      <c r="I19" s="609">
        <v>1.0867202782003912E-4</v>
      </c>
      <c r="J19" s="600">
        <v>3.0387026962927829E-3</v>
      </c>
      <c r="K19" s="609">
        <v>4.1647437556983826E-4</v>
      </c>
      <c r="L19" s="600">
        <v>7.2353180803910722E-4</v>
      </c>
      <c r="M19" s="609">
        <v>1.7970575136537305E-4</v>
      </c>
      <c r="N19" s="600">
        <v>3.0599052959310907E-4</v>
      </c>
      <c r="O19" s="609">
        <v>4.1891885422102636E-3</v>
      </c>
      <c r="P19" s="600">
        <v>0.14428888975548881</v>
      </c>
      <c r="Q19" s="609">
        <v>2.8883220148496684E-3</v>
      </c>
      <c r="R19" s="600">
        <v>2.4880897574500443E-3</v>
      </c>
      <c r="S19" s="609">
        <v>2.7869813883778867E-3</v>
      </c>
      <c r="T19" s="600">
        <v>1.0569000474526552E-3</v>
      </c>
      <c r="U19" s="609">
        <v>7.2885083953289206E-4</v>
      </c>
      <c r="V19" s="600">
        <v>5.2264504851888199E-5</v>
      </c>
      <c r="W19" s="609">
        <v>6.8129172911840849E-5</v>
      </c>
      <c r="X19" s="600">
        <v>6.324870656395077E-6</v>
      </c>
      <c r="Y19" s="609">
        <v>2.7447078601571347E-4</v>
      </c>
      <c r="Z19" s="600">
        <v>0</v>
      </c>
      <c r="AA19" s="609">
        <v>3.4259539997156459E-6</v>
      </c>
      <c r="AB19" s="600">
        <v>0</v>
      </c>
      <c r="AC19" s="609">
        <v>0</v>
      </c>
      <c r="AD19" s="600">
        <v>3.0373902742763418E-5</v>
      </c>
      <c r="AE19" s="609">
        <v>3.1038742558461473E-6</v>
      </c>
      <c r="AF19" s="600">
        <v>1.2667688526874501E-5</v>
      </c>
      <c r="AG19" s="609">
        <v>0</v>
      </c>
      <c r="AH19" s="600">
        <v>0</v>
      </c>
      <c r="AI19" s="609">
        <v>0</v>
      </c>
      <c r="AJ19" s="600">
        <v>1.5159206578007659E-2</v>
      </c>
      <c r="AK19" s="609">
        <v>6.8071943876043714E-6</v>
      </c>
      <c r="AL19" s="600">
        <v>0</v>
      </c>
      <c r="AM19" s="609">
        <v>0</v>
      </c>
      <c r="AN19" s="877">
        <v>3.0003518668658088E-3</v>
      </c>
      <c r="AO19" s="16" t="s">
        <v>31</v>
      </c>
      <c r="AP19" s="604"/>
      <c r="AQ19" s="604"/>
      <c r="AR19" s="604"/>
      <c r="AS19" s="604"/>
      <c r="AT19" s="604"/>
      <c r="AU19" s="604"/>
      <c r="AV19" s="604"/>
      <c r="AW19" s="604"/>
      <c r="AX19" s="604"/>
      <c r="AY19" s="604"/>
      <c r="AZ19" s="604"/>
      <c r="BA19" s="604"/>
      <c r="BB19" s="604"/>
      <c r="BC19" s="604"/>
    </row>
    <row r="20" spans="2:55">
      <c r="B20" s="603" t="s">
        <v>379</v>
      </c>
      <c r="C20" s="609">
        <v>2.0448744165056621E-4</v>
      </c>
      <c r="D20" s="600">
        <v>0</v>
      </c>
      <c r="E20" s="609">
        <v>0</v>
      </c>
      <c r="F20" s="600">
        <v>0</v>
      </c>
      <c r="G20" s="609">
        <v>0</v>
      </c>
      <c r="H20" s="600">
        <v>0</v>
      </c>
      <c r="I20" s="609">
        <v>0</v>
      </c>
      <c r="J20" s="600">
        <v>0</v>
      </c>
      <c r="K20" s="609">
        <v>0</v>
      </c>
      <c r="L20" s="600">
        <v>0</v>
      </c>
      <c r="M20" s="609">
        <v>0</v>
      </c>
      <c r="N20" s="600">
        <v>1.5299526479655455E-5</v>
      </c>
      <c r="O20" s="609">
        <v>3.3417755456717304E-3</v>
      </c>
      <c r="P20" s="600">
        <v>4.0166907148149597E-3</v>
      </c>
      <c r="Q20" s="609">
        <v>0.12207776812724118</v>
      </c>
      <c r="R20" s="600">
        <v>0</v>
      </c>
      <c r="S20" s="609">
        <v>6.6165745191705224E-4</v>
      </c>
      <c r="T20" s="600">
        <v>2.1138000949053105E-3</v>
      </c>
      <c r="U20" s="609">
        <v>2.3815335213540881E-4</v>
      </c>
      <c r="V20" s="600">
        <v>1.6840784896719532E-4</v>
      </c>
      <c r="W20" s="609">
        <v>2.1647495263923624E-4</v>
      </c>
      <c r="X20" s="600">
        <v>0</v>
      </c>
      <c r="Y20" s="609">
        <v>1.0292654475589255E-4</v>
      </c>
      <c r="Z20" s="600">
        <v>2.7658436745155163E-5</v>
      </c>
      <c r="AA20" s="609">
        <v>8.7618773542727643E-4</v>
      </c>
      <c r="AB20" s="600">
        <v>9.9383820314052868E-6</v>
      </c>
      <c r="AC20" s="609">
        <v>0</v>
      </c>
      <c r="AD20" s="600">
        <v>1.5910139531923696E-5</v>
      </c>
      <c r="AE20" s="609">
        <v>1.117394732104613E-4</v>
      </c>
      <c r="AF20" s="600">
        <v>2.3540787845775114E-3</v>
      </c>
      <c r="AG20" s="609">
        <v>0</v>
      </c>
      <c r="AH20" s="600">
        <v>1.054505843168361E-2</v>
      </c>
      <c r="AI20" s="609">
        <v>0</v>
      </c>
      <c r="AJ20" s="600">
        <v>5.2479770997362922E-3</v>
      </c>
      <c r="AK20" s="609">
        <v>6.9433382753564591E-4</v>
      </c>
      <c r="AL20" s="600">
        <v>2.4631179363299113E-2</v>
      </c>
      <c r="AM20" s="609">
        <v>0</v>
      </c>
      <c r="AN20" s="877">
        <v>4.2767744993196591E-3</v>
      </c>
      <c r="AO20" s="16" t="s">
        <v>32</v>
      </c>
      <c r="AP20" s="604"/>
      <c r="AQ20" s="604"/>
      <c r="AR20" s="604"/>
      <c r="AS20" s="604"/>
      <c r="AT20" s="604"/>
      <c r="AU20" s="604"/>
      <c r="AV20" s="604"/>
      <c r="AW20" s="604"/>
      <c r="AX20" s="604"/>
      <c r="AY20" s="604"/>
      <c r="AZ20" s="604"/>
      <c r="BA20" s="604"/>
      <c r="BB20" s="604"/>
      <c r="BC20" s="604"/>
    </row>
    <row r="21" spans="2:55">
      <c r="B21" s="603" t="s">
        <v>380</v>
      </c>
      <c r="C21" s="609">
        <v>0</v>
      </c>
      <c r="D21" s="600">
        <v>0</v>
      </c>
      <c r="E21" s="609">
        <v>1.8588535334946819E-6</v>
      </c>
      <c r="F21" s="600">
        <v>0</v>
      </c>
      <c r="G21" s="609">
        <v>6.0767370352815355E-6</v>
      </c>
      <c r="H21" s="600">
        <v>5.3989266933733571E-6</v>
      </c>
      <c r="I21" s="609">
        <v>0</v>
      </c>
      <c r="J21" s="600">
        <v>0</v>
      </c>
      <c r="K21" s="609">
        <v>0</v>
      </c>
      <c r="L21" s="600">
        <v>0</v>
      </c>
      <c r="M21" s="609">
        <v>7.031964183862423E-5</v>
      </c>
      <c r="N21" s="600">
        <v>6.3493034890570134E-4</v>
      </c>
      <c r="O21" s="609">
        <v>1.2529264474244869E-2</v>
      </c>
      <c r="P21" s="600">
        <v>4.4543236837430184E-3</v>
      </c>
      <c r="Q21" s="609">
        <v>0.15811910281924849</v>
      </c>
      <c r="R21" s="600">
        <v>0.27634866362164484</v>
      </c>
      <c r="S21" s="609">
        <v>0.14238667862996807</v>
      </c>
      <c r="T21" s="600">
        <v>0.32693800957680857</v>
      </c>
      <c r="U21" s="609">
        <v>9.7273228769715024E-3</v>
      </c>
      <c r="V21" s="600">
        <v>3.6236723363975818E-3</v>
      </c>
      <c r="W21" s="609">
        <v>2.9009841368912877E-4</v>
      </c>
      <c r="X21" s="600">
        <v>9.4873059845926159E-6</v>
      </c>
      <c r="Y21" s="609">
        <v>1.7154424125982092E-5</v>
      </c>
      <c r="Z21" s="600">
        <v>0</v>
      </c>
      <c r="AA21" s="609">
        <v>2.8264120497654077E-5</v>
      </c>
      <c r="AB21" s="600">
        <v>3.9753528125621147E-5</v>
      </c>
      <c r="AC21" s="609">
        <v>0</v>
      </c>
      <c r="AD21" s="600">
        <v>0</v>
      </c>
      <c r="AE21" s="609">
        <v>8.3183830056676744E-4</v>
      </c>
      <c r="AF21" s="600">
        <v>1.6151302871764989E-3</v>
      </c>
      <c r="AG21" s="609">
        <v>1.3252302846142833E-3</v>
      </c>
      <c r="AH21" s="600">
        <v>9.8047963102590533E-7</v>
      </c>
      <c r="AI21" s="609">
        <v>0</v>
      </c>
      <c r="AJ21" s="600">
        <v>1.5274115167497451E-2</v>
      </c>
      <c r="AK21" s="609">
        <v>5.4457555100834973E-6</v>
      </c>
      <c r="AL21" s="600">
        <v>3.5846777672331985E-2</v>
      </c>
      <c r="AM21" s="609">
        <v>0</v>
      </c>
      <c r="AN21" s="877">
        <v>1.507900681352654E-2</v>
      </c>
      <c r="AO21" s="16" t="s">
        <v>33</v>
      </c>
      <c r="AP21" s="604"/>
      <c r="AQ21" s="604"/>
      <c r="AR21" s="604"/>
      <c r="AS21" s="604"/>
      <c r="AT21" s="604"/>
      <c r="AU21" s="604"/>
      <c r="AV21" s="604"/>
      <c r="AW21" s="604"/>
      <c r="AX21" s="604"/>
      <c r="AY21" s="604"/>
      <c r="AZ21" s="604"/>
      <c r="BA21" s="604"/>
      <c r="BB21" s="604"/>
      <c r="BC21" s="604"/>
    </row>
    <row r="22" spans="2:55">
      <c r="B22" s="603" t="s">
        <v>382</v>
      </c>
      <c r="C22" s="609">
        <v>4.9359037639791843E-5</v>
      </c>
      <c r="D22" s="600">
        <v>4.6504417919702372E-4</v>
      </c>
      <c r="E22" s="609">
        <v>0</v>
      </c>
      <c r="F22" s="600">
        <v>0</v>
      </c>
      <c r="G22" s="609">
        <v>2.4914621844654292E-4</v>
      </c>
      <c r="H22" s="600">
        <v>0</v>
      </c>
      <c r="I22" s="609">
        <v>0</v>
      </c>
      <c r="J22" s="600">
        <v>2.7793012466092526E-5</v>
      </c>
      <c r="K22" s="609">
        <v>4.502425681836089E-5</v>
      </c>
      <c r="L22" s="600">
        <v>0</v>
      </c>
      <c r="M22" s="609">
        <v>7.8132935376249146E-6</v>
      </c>
      <c r="N22" s="600">
        <v>6.923035732044093E-4</v>
      </c>
      <c r="O22" s="609">
        <v>3.5921693293946982E-2</v>
      </c>
      <c r="P22" s="600">
        <v>1.3510293040769195E-2</v>
      </c>
      <c r="Q22" s="609">
        <v>2.6368761441015083E-2</v>
      </c>
      <c r="R22" s="600">
        <v>1.7220064038567979E-2</v>
      </c>
      <c r="S22" s="609">
        <v>9.8123298863653452E-2</v>
      </c>
      <c r="T22" s="600">
        <v>1.4429921056037272E-2</v>
      </c>
      <c r="U22" s="609">
        <v>3.913926186569449E-2</v>
      </c>
      <c r="V22" s="600">
        <v>6.8524573028031193E-4</v>
      </c>
      <c r="W22" s="609">
        <v>8.2238504850357576E-3</v>
      </c>
      <c r="X22" s="600">
        <v>6.324870656395077E-6</v>
      </c>
      <c r="Y22" s="609">
        <v>1.8869866538580299E-4</v>
      </c>
      <c r="Z22" s="600">
        <v>0</v>
      </c>
      <c r="AA22" s="609">
        <v>2.0641372848286766E-4</v>
      </c>
      <c r="AB22" s="600">
        <v>2.4845955078513217E-6</v>
      </c>
      <c r="AC22" s="609">
        <v>8.8567683423672364E-6</v>
      </c>
      <c r="AD22" s="600">
        <v>1.0124634247587806E-4</v>
      </c>
      <c r="AE22" s="609">
        <v>1.3036271874553818E-4</v>
      </c>
      <c r="AF22" s="600">
        <v>1.4947872461711911E-3</v>
      </c>
      <c r="AG22" s="609">
        <v>4.9159202634551443E-4</v>
      </c>
      <c r="AH22" s="600">
        <v>7.1575013064891079E-5</v>
      </c>
      <c r="AI22" s="609">
        <v>0</v>
      </c>
      <c r="AJ22" s="600">
        <v>9.9025022436265726E-3</v>
      </c>
      <c r="AK22" s="609">
        <v>1.7290273744515104E-4</v>
      </c>
      <c r="AL22" s="600">
        <v>0</v>
      </c>
      <c r="AM22" s="609">
        <v>1.1566273080539538E-3</v>
      </c>
      <c r="AN22" s="877">
        <v>1.2708819650471249E-2</v>
      </c>
      <c r="AO22" s="16" t="s">
        <v>34</v>
      </c>
      <c r="AP22" s="604"/>
      <c r="AQ22" s="604"/>
      <c r="AR22" s="604"/>
      <c r="AS22" s="604"/>
      <c r="AT22" s="604"/>
      <c r="AU22" s="604"/>
      <c r="AV22" s="604"/>
      <c r="AW22" s="604"/>
      <c r="AX22" s="604"/>
      <c r="AY22" s="604"/>
      <c r="AZ22" s="604"/>
      <c r="BA22" s="604"/>
      <c r="BB22" s="604"/>
      <c r="BC22" s="604"/>
    </row>
    <row r="23" spans="2:55">
      <c r="B23" s="603" t="s">
        <v>588</v>
      </c>
      <c r="C23" s="609">
        <v>3.5256455456994177E-6</v>
      </c>
      <c r="D23" s="600">
        <v>0</v>
      </c>
      <c r="E23" s="609">
        <v>1.951796210169416E-5</v>
      </c>
      <c r="F23" s="600">
        <v>0</v>
      </c>
      <c r="G23" s="609">
        <v>6.0767370352815355E-6</v>
      </c>
      <c r="H23" s="600">
        <v>3.2393560160240146E-5</v>
      </c>
      <c r="I23" s="609">
        <v>0</v>
      </c>
      <c r="J23" s="600">
        <v>1.8528674977395017E-6</v>
      </c>
      <c r="K23" s="609">
        <v>0</v>
      </c>
      <c r="L23" s="600">
        <v>0</v>
      </c>
      <c r="M23" s="609">
        <v>0</v>
      </c>
      <c r="N23" s="600">
        <v>5.3548342678794089E-5</v>
      </c>
      <c r="O23" s="609">
        <v>1.9629340597785235E-4</v>
      </c>
      <c r="P23" s="600">
        <v>1.2998999077071065E-4</v>
      </c>
      <c r="Q23" s="609">
        <v>1.8237234505759546E-5</v>
      </c>
      <c r="R23" s="600">
        <v>4.6554694006341783E-5</v>
      </c>
      <c r="S23" s="609">
        <v>4.0100451631336501E-5</v>
      </c>
      <c r="T23" s="600">
        <v>5.019196755963936E-2</v>
      </c>
      <c r="U23" s="609">
        <v>7.8359224985785573E-3</v>
      </c>
      <c r="V23" s="600">
        <v>2.9035836028826777E-5</v>
      </c>
      <c r="W23" s="609">
        <v>1.5351041057716397E-3</v>
      </c>
      <c r="X23" s="600">
        <v>1.5812176640987692E-5</v>
      </c>
      <c r="Y23" s="609">
        <v>1.7154424125982092E-5</v>
      </c>
      <c r="Z23" s="600">
        <v>1.8438957830103442E-5</v>
      </c>
      <c r="AA23" s="609">
        <v>2.9548853247547447E-4</v>
      </c>
      <c r="AB23" s="600">
        <v>1.3168356191612006E-4</v>
      </c>
      <c r="AC23" s="609">
        <v>4.3478680953439164E-5</v>
      </c>
      <c r="AD23" s="600">
        <v>1.1860285832888572E-4</v>
      </c>
      <c r="AE23" s="609">
        <v>1.6140146130399965E-4</v>
      </c>
      <c r="AF23" s="600">
        <v>1.1907627215262031E-3</v>
      </c>
      <c r="AG23" s="609">
        <v>1.034093259302862E-4</v>
      </c>
      <c r="AH23" s="600">
        <v>2.2551031513595822E-5</v>
      </c>
      <c r="AI23" s="609">
        <v>8.4974762495538826E-5</v>
      </c>
      <c r="AJ23" s="600">
        <v>1.4530845683582471E-3</v>
      </c>
      <c r="AK23" s="609">
        <v>1.3614388775208742E-4</v>
      </c>
      <c r="AL23" s="600">
        <v>0</v>
      </c>
      <c r="AM23" s="609">
        <v>0</v>
      </c>
      <c r="AN23" s="877">
        <v>2.0880959220572937E-3</v>
      </c>
      <c r="AO23" s="16" t="s">
        <v>35</v>
      </c>
      <c r="AP23" s="604"/>
      <c r="AQ23" s="604"/>
      <c r="AR23" s="604"/>
      <c r="AS23" s="604"/>
      <c r="AT23" s="604"/>
      <c r="AU23" s="604"/>
      <c r="AV23" s="604"/>
      <c r="AW23" s="604"/>
      <c r="AX23" s="604"/>
      <c r="AY23" s="604"/>
      <c r="AZ23" s="604"/>
      <c r="BA23" s="604"/>
      <c r="BB23" s="604"/>
      <c r="BC23" s="604"/>
    </row>
    <row r="24" spans="2:55">
      <c r="B24" s="603" t="s">
        <v>384</v>
      </c>
      <c r="C24" s="609">
        <v>3.5256455456994177E-5</v>
      </c>
      <c r="D24" s="600">
        <v>0</v>
      </c>
      <c r="E24" s="609">
        <v>0</v>
      </c>
      <c r="F24" s="600">
        <v>0</v>
      </c>
      <c r="G24" s="609">
        <v>0</v>
      </c>
      <c r="H24" s="600">
        <v>0</v>
      </c>
      <c r="I24" s="609">
        <v>0</v>
      </c>
      <c r="J24" s="600">
        <v>0</v>
      </c>
      <c r="K24" s="609">
        <v>0</v>
      </c>
      <c r="L24" s="600">
        <v>0</v>
      </c>
      <c r="M24" s="609">
        <v>0</v>
      </c>
      <c r="N24" s="600">
        <v>0</v>
      </c>
      <c r="O24" s="609">
        <v>0</v>
      </c>
      <c r="P24" s="600">
        <v>9.3592793354911673E-4</v>
      </c>
      <c r="Q24" s="609">
        <v>0</v>
      </c>
      <c r="R24" s="600">
        <v>0</v>
      </c>
      <c r="S24" s="609">
        <v>0</v>
      </c>
      <c r="T24" s="600">
        <v>0</v>
      </c>
      <c r="U24" s="609">
        <v>0.46939235623678199</v>
      </c>
      <c r="V24" s="600">
        <v>0</v>
      </c>
      <c r="W24" s="609">
        <v>0</v>
      </c>
      <c r="X24" s="600">
        <v>0</v>
      </c>
      <c r="Y24" s="609">
        <v>0</v>
      </c>
      <c r="Z24" s="600">
        <v>0</v>
      </c>
      <c r="AA24" s="609">
        <v>0</v>
      </c>
      <c r="AB24" s="600">
        <v>0</v>
      </c>
      <c r="AC24" s="609">
        <v>0</v>
      </c>
      <c r="AD24" s="600">
        <v>1.8976457332621716E-3</v>
      </c>
      <c r="AE24" s="609">
        <v>0</v>
      </c>
      <c r="AF24" s="600">
        <v>4.0114347001769255E-3</v>
      </c>
      <c r="AG24" s="609">
        <v>6.0454682851551936E-5</v>
      </c>
      <c r="AH24" s="600">
        <v>0</v>
      </c>
      <c r="AI24" s="609">
        <v>0</v>
      </c>
      <c r="AJ24" s="600">
        <v>5.6876842719231768E-2</v>
      </c>
      <c r="AK24" s="609">
        <v>1.4975827652729617E-5</v>
      </c>
      <c r="AL24" s="600">
        <v>0</v>
      </c>
      <c r="AM24" s="609">
        <v>0</v>
      </c>
      <c r="AN24" s="877">
        <v>9.8058662793257353E-2</v>
      </c>
      <c r="AO24" s="16" t="s">
        <v>36</v>
      </c>
      <c r="AP24" s="604"/>
      <c r="AQ24" s="604"/>
      <c r="AR24" s="604"/>
      <c r="AS24" s="604"/>
      <c r="AT24" s="604"/>
      <c r="AU24" s="604"/>
      <c r="AV24" s="604"/>
      <c r="AW24" s="604"/>
      <c r="AX24" s="604"/>
      <c r="AY24" s="604"/>
      <c r="AZ24" s="604"/>
      <c r="BA24" s="604"/>
      <c r="BB24" s="604"/>
      <c r="BC24" s="604"/>
    </row>
    <row r="25" spans="2:55">
      <c r="B25" s="603" t="s">
        <v>386</v>
      </c>
      <c r="C25" s="609">
        <v>1.9814127966830725E-3</v>
      </c>
      <c r="D25" s="600">
        <v>4.9604712447682527E-3</v>
      </c>
      <c r="E25" s="609">
        <v>8.7960949204968341E-3</v>
      </c>
      <c r="F25" s="600">
        <v>9.9008291334742315E-3</v>
      </c>
      <c r="G25" s="609">
        <v>8.2947460531592951E-3</v>
      </c>
      <c r="H25" s="600">
        <v>5.369232596559804E-3</v>
      </c>
      <c r="I25" s="609">
        <v>1.1953923060204303E-3</v>
      </c>
      <c r="J25" s="600">
        <v>2.1919422498258303E-3</v>
      </c>
      <c r="K25" s="609">
        <v>5.650544230704292E-3</v>
      </c>
      <c r="L25" s="600">
        <v>5.16808434313648E-3</v>
      </c>
      <c r="M25" s="609">
        <v>3.776946096087884E-2</v>
      </c>
      <c r="N25" s="600">
        <v>1.6141000436036505E-3</v>
      </c>
      <c r="O25" s="609">
        <v>2.0538992966950892E-3</v>
      </c>
      <c r="P25" s="600">
        <v>4.0946847092773854E-3</v>
      </c>
      <c r="Q25" s="609">
        <v>4.522834157428368E-3</v>
      </c>
      <c r="R25" s="600">
        <v>3.3415924808996435E-3</v>
      </c>
      <c r="S25" s="609">
        <v>4.899773933703928E-3</v>
      </c>
      <c r="T25" s="600">
        <v>4.8854665458780899E-3</v>
      </c>
      <c r="U25" s="609">
        <v>1.5604123664796335E-3</v>
      </c>
      <c r="V25" s="600">
        <v>5.1625716459254012E-2</v>
      </c>
      <c r="W25" s="609">
        <v>3.4108540761024837E-3</v>
      </c>
      <c r="X25" s="600">
        <v>6.2995711737694965E-3</v>
      </c>
      <c r="Y25" s="609">
        <v>3.7225100353381136E-3</v>
      </c>
      <c r="Z25" s="600">
        <v>3.936717496727085E-3</v>
      </c>
      <c r="AA25" s="609">
        <v>6.7071614429433058E-3</v>
      </c>
      <c r="AB25" s="600">
        <v>1.6264162194394752E-2</v>
      </c>
      <c r="AC25" s="609">
        <v>4.0258037919851076E-5</v>
      </c>
      <c r="AD25" s="600">
        <v>1.9121094964730113E-3</v>
      </c>
      <c r="AE25" s="609">
        <v>1.5699395986069814E-2</v>
      </c>
      <c r="AF25" s="600">
        <v>8.7048132993839279E-3</v>
      </c>
      <c r="AG25" s="609">
        <v>1.6698219768681292E-2</v>
      </c>
      <c r="AH25" s="600">
        <v>3.943489075986191E-3</v>
      </c>
      <c r="AI25" s="609">
        <v>4.4067911830186435E-2</v>
      </c>
      <c r="AJ25" s="600">
        <v>7.4166949089676699E-3</v>
      </c>
      <c r="AK25" s="609">
        <v>6.3293293415945442E-3</v>
      </c>
      <c r="AL25" s="600">
        <v>0.14623414718315936</v>
      </c>
      <c r="AM25" s="609">
        <v>1.6642119540344659E-3</v>
      </c>
      <c r="AN25" s="877">
        <v>5.9644939778577917E-3</v>
      </c>
      <c r="AO25" s="16" t="s">
        <v>37</v>
      </c>
      <c r="AP25" s="604"/>
      <c r="AQ25" s="604"/>
      <c r="AR25" s="604"/>
      <c r="AS25" s="604"/>
      <c r="AT25" s="604"/>
      <c r="AU25" s="604"/>
      <c r="AV25" s="604"/>
      <c r="AW25" s="604"/>
      <c r="AX25" s="604"/>
      <c r="AY25" s="604"/>
      <c r="AZ25" s="604"/>
      <c r="BA25" s="604"/>
      <c r="BB25" s="604"/>
      <c r="BC25" s="604"/>
    </row>
    <row r="26" spans="2:55">
      <c r="B26" s="603" t="s">
        <v>388</v>
      </c>
      <c r="C26" s="609">
        <v>2.8769267652907246E-3</v>
      </c>
      <c r="D26" s="600">
        <v>2.9452798015811503E-3</v>
      </c>
      <c r="E26" s="609">
        <v>5.1025529494429017E-4</v>
      </c>
      <c r="F26" s="600">
        <v>3.0238985530808E-3</v>
      </c>
      <c r="G26" s="609">
        <v>2.6069201881357786E-3</v>
      </c>
      <c r="H26" s="600">
        <v>3.2771485028776281E-3</v>
      </c>
      <c r="I26" s="609">
        <v>3.69484894588133E-3</v>
      </c>
      <c r="J26" s="600">
        <v>3.2740168685056995E-3</v>
      </c>
      <c r="K26" s="609">
        <v>6.8661991648000364E-3</v>
      </c>
      <c r="L26" s="600">
        <v>3.5933386432866585E-3</v>
      </c>
      <c r="M26" s="609">
        <v>3.5394219725440866E-3</v>
      </c>
      <c r="N26" s="600">
        <v>3.7483839875155863E-3</v>
      </c>
      <c r="O26" s="609">
        <v>1.6325866204499428E-3</v>
      </c>
      <c r="P26" s="600">
        <v>1.6812038806345245E-3</v>
      </c>
      <c r="Q26" s="609">
        <v>8.4347209589137899E-4</v>
      </c>
      <c r="R26" s="600">
        <v>4.5623600126214947E-3</v>
      </c>
      <c r="S26" s="609">
        <v>1.4812104321324918E-3</v>
      </c>
      <c r="T26" s="600">
        <v>1.3049480177731764E-3</v>
      </c>
      <c r="U26" s="609">
        <v>4.4103517699957813E-4</v>
      </c>
      <c r="V26" s="600">
        <v>1.4111416310009814E-3</v>
      </c>
      <c r="W26" s="609">
        <v>6.4283171215204671E-4</v>
      </c>
      <c r="X26" s="600">
        <v>1.4879258219169418E-2</v>
      </c>
      <c r="Y26" s="609">
        <v>2.9316910831303392E-2</v>
      </c>
      <c r="Z26" s="600">
        <v>2.8303800269208782E-3</v>
      </c>
      <c r="AA26" s="609">
        <v>3.0525250137466405E-3</v>
      </c>
      <c r="AB26" s="600">
        <v>2.6783939574637249E-3</v>
      </c>
      <c r="AC26" s="609">
        <v>9.3132944923783479E-3</v>
      </c>
      <c r="AD26" s="600">
        <v>6.6750267218025324E-3</v>
      </c>
      <c r="AE26" s="609">
        <v>3.9884784187622993E-3</v>
      </c>
      <c r="AF26" s="600">
        <v>9.2833044087778632E-3</v>
      </c>
      <c r="AG26" s="609">
        <v>4.7075106988879517E-3</v>
      </c>
      <c r="AH26" s="600">
        <v>2.2982442551247218E-3</v>
      </c>
      <c r="AI26" s="609">
        <v>2.1583589673866864E-3</v>
      </c>
      <c r="AJ26" s="600">
        <v>1.2290855458085275E-3</v>
      </c>
      <c r="AK26" s="609">
        <v>2.3484820637235081E-3</v>
      </c>
      <c r="AL26" s="600">
        <v>0</v>
      </c>
      <c r="AM26" s="609">
        <v>0</v>
      </c>
      <c r="AN26" s="877">
        <v>3.1013368526917012E-3</v>
      </c>
      <c r="AO26" s="16" t="s">
        <v>38</v>
      </c>
      <c r="AP26" s="604"/>
      <c r="AQ26" s="604"/>
      <c r="AR26" s="604"/>
      <c r="AS26" s="604"/>
      <c r="AT26" s="604"/>
      <c r="AU26" s="604"/>
      <c r="AV26" s="604"/>
      <c r="AW26" s="604"/>
      <c r="AX26" s="604"/>
      <c r="AY26" s="604"/>
      <c r="AZ26" s="604"/>
      <c r="BA26" s="604"/>
      <c r="BB26" s="604"/>
      <c r="BC26" s="604"/>
    </row>
    <row r="27" spans="2:55">
      <c r="B27" s="603" t="s">
        <v>390</v>
      </c>
      <c r="C27" s="609">
        <v>9.3464863416491562E-3</v>
      </c>
      <c r="D27" s="600">
        <v>3.2398077817392651E-2</v>
      </c>
      <c r="E27" s="609">
        <v>1.4288077685206872E-2</v>
      </c>
      <c r="F27" s="600">
        <v>4.2757275239798408E-2</v>
      </c>
      <c r="G27" s="609">
        <v>1.3666581592348173E-2</v>
      </c>
      <c r="H27" s="600">
        <v>3.4877066439191889E-2</v>
      </c>
      <c r="I27" s="609">
        <v>2.1734405564007825E-2</v>
      </c>
      <c r="J27" s="600">
        <v>3.2388123860486485E-2</v>
      </c>
      <c r="K27" s="609">
        <v>3.9835211220044797E-2</v>
      </c>
      <c r="L27" s="600">
        <v>6.2649342437268579E-2</v>
      </c>
      <c r="M27" s="609">
        <v>5.446646925078328E-2</v>
      </c>
      <c r="N27" s="600">
        <v>2.4647537158724937E-2</v>
      </c>
      <c r="O27" s="609">
        <v>1.5784862427048275E-2</v>
      </c>
      <c r="P27" s="600">
        <v>1.089749422627791E-2</v>
      </c>
      <c r="Q27" s="609">
        <v>4.9992819088913358E-3</v>
      </c>
      <c r="R27" s="600">
        <v>2.3375629134962057E-2</v>
      </c>
      <c r="S27" s="609">
        <v>1.0676745246843342E-2</v>
      </c>
      <c r="T27" s="600">
        <v>6.9884819464216385E-3</v>
      </c>
      <c r="U27" s="609">
        <v>1.160856505551033E-2</v>
      </c>
      <c r="V27" s="600">
        <v>1.5685158622772224E-2</v>
      </c>
      <c r="W27" s="609">
        <v>2.9877938894725042E-3</v>
      </c>
      <c r="X27" s="600">
        <v>0.12199410522054824</v>
      </c>
      <c r="Y27" s="609">
        <v>4.3332075342230762E-2</v>
      </c>
      <c r="Z27" s="600">
        <v>6.638024818837239E-2</v>
      </c>
      <c r="AA27" s="609">
        <v>2.7674856409702988E-2</v>
      </c>
      <c r="AB27" s="600">
        <v>5.5580401510634068E-3</v>
      </c>
      <c r="AC27" s="609">
        <v>2.7528446329594166E-3</v>
      </c>
      <c r="AD27" s="600">
        <v>7.8292350260275416E-3</v>
      </c>
      <c r="AE27" s="609">
        <v>7.747270142591983E-3</v>
      </c>
      <c r="AF27" s="600">
        <v>1.2042749226215359E-2</v>
      </c>
      <c r="AG27" s="609">
        <v>2.1052547846699653E-2</v>
      </c>
      <c r="AH27" s="600">
        <v>1.2114806320956085E-2</v>
      </c>
      <c r="AI27" s="609">
        <v>4.5206573647626654E-3</v>
      </c>
      <c r="AJ27" s="600">
        <v>5.0501597811209555E-3</v>
      </c>
      <c r="AK27" s="609">
        <v>3.7691435324165405E-2</v>
      </c>
      <c r="AL27" s="600">
        <v>0</v>
      </c>
      <c r="AM27" s="609">
        <v>4.5349775747439191E-3</v>
      </c>
      <c r="AN27" s="877">
        <v>1.7380797771042379E-2</v>
      </c>
      <c r="AO27" s="16" t="s">
        <v>39</v>
      </c>
      <c r="AP27" s="604"/>
      <c r="AQ27" s="604"/>
      <c r="AR27" s="604"/>
      <c r="AS27" s="604"/>
      <c r="AT27" s="604"/>
      <c r="AU27" s="604"/>
      <c r="AV27" s="604"/>
      <c r="AW27" s="604"/>
      <c r="AX27" s="604"/>
      <c r="AY27" s="604"/>
      <c r="AZ27" s="604"/>
      <c r="BA27" s="604"/>
      <c r="BB27" s="604"/>
      <c r="BC27" s="604"/>
    </row>
    <row r="28" spans="2:55">
      <c r="B28" s="603" t="s">
        <v>392</v>
      </c>
      <c r="C28" s="609">
        <v>6.3109055268019572E-4</v>
      </c>
      <c r="D28" s="600">
        <v>2.1702061695861108E-3</v>
      </c>
      <c r="E28" s="609">
        <v>1.8876657632638494E-3</v>
      </c>
      <c r="F28" s="600">
        <v>3.0401560721833847E-3</v>
      </c>
      <c r="G28" s="609">
        <v>8.0820602569244416E-4</v>
      </c>
      <c r="H28" s="600">
        <v>2.8776279275679996E-3</v>
      </c>
      <c r="I28" s="609">
        <v>5.4336013910019556E-4</v>
      </c>
      <c r="J28" s="600">
        <v>9.8016690630419638E-4</v>
      </c>
      <c r="K28" s="609">
        <v>1.1143503562544321E-3</v>
      </c>
      <c r="L28" s="600">
        <v>6.0192982349471943E-4</v>
      </c>
      <c r="M28" s="609">
        <v>1.0547946275793634E-3</v>
      </c>
      <c r="N28" s="600">
        <v>7.2672750778363408E-4</v>
      </c>
      <c r="O28" s="609">
        <v>6.4154430246420036E-4</v>
      </c>
      <c r="P28" s="600">
        <v>5.7195595939112684E-4</v>
      </c>
      <c r="Q28" s="609">
        <v>4.969646402819476E-4</v>
      </c>
      <c r="R28" s="600">
        <v>1.2569767381712281E-3</v>
      </c>
      <c r="S28" s="609">
        <v>5.4636865347695981E-4</v>
      </c>
      <c r="T28" s="600">
        <v>2.9118674776756827E-4</v>
      </c>
      <c r="U28" s="609">
        <v>3.3380973409501022E-4</v>
      </c>
      <c r="V28" s="600">
        <v>7.2008873351490411E-4</v>
      </c>
      <c r="W28" s="609">
        <v>7.5491519016830102E-4</v>
      </c>
      <c r="X28" s="600">
        <v>9.4873059845926148E-4</v>
      </c>
      <c r="Y28" s="609">
        <v>8.7367482073626782E-2</v>
      </c>
      <c r="Z28" s="600">
        <v>9.1180646469861525E-3</v>
      </c>
      <c r="AA28" s="609">
        <v>2.7553235042713084E-3</v>
      </c>
      <c r="AB28" s="600">
        <v>1.2497515404492148E-3</v>
      </c>
      <c r="AC28" s="609">
        <v>2.7455981861338434E-4</v>
      </c>
      <c r="AD28" s="600">
        <v>4.3130941894724056E-3</v>
      </c>
      <c r="AE28" s="609">
        <v>3.2745873399176854E-3</v>
      </c>
      <c r="AF28" s="600">
        <v>4.1465567111302537E-3</v>
      </c>
      <c r="AG28" s="609">
        <v>8.8072927438471449E-3</v>
      </c>
      <c r="AH28" s="600">
        <v>4.8396474587438683E-3</v>
      </c>
      <c r="AI28" s="609">
        <v>2.1923488723849015E-3</v>
      </c>
      <c r="AJ28" s="600">
        <v>8.2763275214799061E-4</v>
      </c>
      <c r="AK28" s="609">
        <v>8.7254617660312839E-3</v>
      </c>
      <c r="AL28" s="600">
        <v>0</v>
      </c>
      <c r="AM28" s="609">
        <v>1.3812959218486066E-3</v>
      </c>
      <c r="AN28" s="877">
        <v>2.4037530319922962E-3</v>
      </c>
      <c r="AO28" s="16" t="s">
        <v>291</v>
      </c>
      <c r="AP28" s="604"/>
      <c r="AQ28" s="604"/>
      <c r="AR28" s="604"/>
      <c r="AS28" s="604"/>
      <c r="AT28" s="604"/>
      <c r="AU28" s="604"/>
      <c r="AV28" s="604"/>
      <c r="AW28" s="604"/>
      <c r="AX28" s="604"/>
      <c r="AY28" s="604"/>
      <c r="AZ28" s="604"/>
      <c r="BA28" s="604"/>
      <c r="BB28" s="604"/>
      <c r="BC28" s="604"/>
    </row>
    <row r="29" spans="2:55">
      <c r="B29" s="603" t="s">
        <v>394</v>
      </c>
      <c r="C29" s="609">
        <v>4.4423133875812659E-4</v>
      </c>
      <c r="D29" s="600">
        <v>2.0151914431871028E-3</v>
      </c>
      <c r="E29" s="609">
        <v>7.6956536286679829E-4</v>
      </c>
      <c r="F29" s="600">
        <v>2.4386278653877418E-4</v>
      </c>
      <c r="G29" s="609">
        <v>3.767576961874552E-4</v>
      </c>
      <c r="H29" s="600">
        <v>2.9937048514755266E-3</v>
      </c>
      <c r="I29" s="609">
        <v>0</v>
      </c>
      <c r="J29" s="600">
        <v>4.4468819945748039E-5</v>
      </c>
      <c r="K29" s="609">
        <v>3.2755146835357547E-3</v>
      </c>
      <c r="L29" s="600">
        <v>3.0400496136096941E-5</v>
      </c>
      <c r="M29" s="609">
        <v>9.3759522451498982E-5</v>
      </c>
      <c r="N29" s="600">
        <v>7.6497632398277269E-5</v>
      </c>
      <c r="O29" s="609">
        <v>4.5003854053458832E-4</v>
      </c>
      <c r="P29" s="600">
        <v>1.7331998769428087E-5</v>
      </c>
      <c r="Q29" s="609">
        <v>4.9468498596872768E-4</v>
      </c>
      <c r="R29" s="600">
        <v>6.0003827830396072E-4</v>
      </c>
      <c r="S29" s="609">
        <v>1.1779507666705097E-4</v>
      </c>
      <c r="T29" s="600">
        <v>2.8040205340580649E-4</v>
      </c>
      <c r="U29" s="609">
        <v>7.1671743415158574E-5</v>
      </c>
      <c r="V29" s="600">
        <v>2.9616552749403313E-4</v>
      </c>
      <c r="W29" s="609">
        <v>1.7471836279004348E-3</v>
      </c>
      <c r="X29" s="600">
        <v>4.2044577688386271E-2</v>
      </c>
      <c r="Y29" s="609">
        <v>1.9041410779840121E-3</v>
      </c>
      <c r="Z29" s="600">
        <v>0</v>
      </c>
      <c r="AA29" s="609">
        <v>1.3960762548841257E-3</v>
      </c>
      <c r="AB29" s="600">
        <v>3.1181673623534088E-3</v>
      </c>
      <c r="AC29" s="609">
        <v>8.0516075839702163E-6</v>
      </c>
      <c r="AD29" s="600">
        <v>2.8652714920673491E-3</v>
      </c>
      <c r="AE29" s="609">
        <v>6.1084245355052177E-3</v>
      </c>
      <c r="AF29" s="600">
        <v>3.1234297344430229E-2</v>
      </c>
      <c r="AG29" s="609">
        <v>4.9238748269882435E-3</v>
      </c>
      <c r="AH29" s="600">
        <v>3.6562085440956008E-3</v>
      </c>
      <c r="AI29" s="609">
        <v>3.398990499821553E-5</v>
      </c>
      <c r="AJ29" s="600">
        <v>3.9999825455307105E-4</v>
      </c>
      <c r="AK29" s="609">
        <v>1.8395762113062052E-2</v>
      </c>
      <c r="AL29" s="600">
        <v>0</v>
      </c>
      <c r="AM29" s="609">
        <v>1.4353828103547267E-2</v>
      </c>
      <c r="AN29" s="877">
        <v>3.5799378640589204E-3</v>
      </c>
      <c r="AO29" s="16" t="s">
        <v>292</v>
      </c>
      <c r="AP29" s="604"/>
      <c r="AQ29" s="604"/>
      <c r="AR29" s="604"/>
      <c r="AS29" s="604"/>
      <c r="AT29" s="604"/>
      <c r="AU29" s="604"/>
      <c r="AV29" s="604"/>
      <c r="AW29" s="604"/>
      <c r="AX29" s="604"/>
      <c r="AY29" s="604"/>
      <c r="AZ29" s="604"/>
      <c r="BA29" s="604"/>
      <c r="BB29" s="604"/>
      <c r="BC29" s="604"/>
    </row>
    <row r="30" spans="2:55">
      <c r="B30" s="603" t="s">
        <v>396</v>
      </c>
      <c r="C30" s="609">
        <v>6.8154254043915438E-2</v>
      </c>
      <c r="D30" s="600">
        <v>2.2477135327856147E-2</v>
      </c>
      <c r="E30" s="609">
        <v>7.559399664662822E-2</v>
      </c>
      <c r="F30" s="600">
        <v>6.319297675174769E-2</v>
      </c>
      <c r="G30" s="609">
        <v>8.7717699104288963E-2</v>
      </c>
      <c r="H30" s="600">
        <v>4.4030946647806414E-2</v>
      </c>
      <c r="I30" s="609">
        <v>5.4988046076939794E-2</v>
      </c>
      <c r="J30" s="600">
        <v>5.6983087025480633E-2</v>
      </c>
      <c r="K30" s="609">
        <v>3.2192343625128038E-2</v>
      </c>
      <c r="L30" s="600">
        <v>4.023201658651069E-2</v>
      </c>
      <c r="M30" s="609">
        <v>5.0106651456788581E-2</v>
      </c>
      <c r="N30" s="600">
        <v>4.3829318482592965E-2</v>
      </c>
      <c r="O30" s="609">
        <v>4.1987638303067447E-2</v>
      </c>
      <c r="P30" s="600">
        <v>3.8637358256747564E-2</v>
      </c>
      <c r="Q30" s="609">
        <v>5.1910008366331327E-2</v>
      </c>
      <c r="R30" s="600">
        <v>3.611092431758578E-2</v>
      </c>
      <c r="S30" s="609">
        <v>5.0070426418177535E-2</v>
      </c>
      <c r="T30" s="600">
        <v>3.9180794616280573E-2</v>
      </c>
      <c r="U30" s="609">
        <v>3.8692301072113341E-2</v>
      </c>
      <c r="V30" s="600">
        <v>6.8931074732434774E-2</v>
      </c>
      <c r="W30" s="609">
        <v>5.5958225828428763E-2</v>
      </c>
      <c r="X30" s="600">
        <v>7.902925885165649E-3</v>
      </c>
      <c r="Y30" s="609">
        <v>1.8286616118296909E-2</v>
      </c>
      <c r="Z30" s="600">
        <v>1.4861800011063374E-2</v>
      </c>
      <c r="AA30" s="609">
        <v>1.0641013123116796E-2</v>
      </c>
      <c r="AB30" s="600">
        <v>5.3692108924667066E-3</v>
      </c>
      <c r="AC30" s="609">
        <v>1.0885773453527731E-3</v>
      </c>
      <c r="AD30" s="600">
        <v>4.223418857565199E-2</v>
      </c>
      <c r="AE30" s="609">
        <v>9.0757283240941351E-3</v>
      </c>
      <c r="AF30" s="600">
        <v>9.5936627776862897E-3</v>
      </c>
      <c r="AG30" s="609">
        <v>1.8099813863213327E-2</v>
      </c>
      <c r="AH30" s="600">
        <v>4.9036727786498598E-2</v>
      </c>
      <c r="AI30" s="609">
        <v>4.0753896092860419E-2</v>
      </c>
      <c r="AJ30" s="600">
        <v>2.646388452123118E-2</v>
      </c>
      <c r="AK30" s="609">
        <v>7.3083400384198055E-2</v>
      </c>
      <c r="AL30" s="600">
        <v>0.22582175826071951</v>
      </c>
      <c r="AM30" s="609">
        <v>1.0060161262138346E-2</v>
      </c>
      <c r="AN30" s="877">
        <v>3.8216121204053696E-2</v>
      </c>
      <c r="AO30" s="16" t="s">
        <v>293</v>
      </c>
      <c r="AP30" s="604"/>
      <c r="AQ30" s="604"/>
      <c r="AR30" s="604"/>
      <c r="AS30" s="604"/>
      <c r="AT30" s="604"/>
      <c r="AU30" s="604"/>
      <c r="AV30" s="604"/>
      <c r="AW30" s="604"/>
      <c r="AX30" s="604"/>
      <c r="AY30" s="604"/>
      <c r="AZ30" s="604"/>
      <c r="BA30" s="604"/>
      <c r="BB30" s="604"/>
      <c r="BC30" s="604"/>
    </row>
    <row r="31" spans="2:55">
      <c r="B31" s="603" t="s">
        <v>398</v>
      </c>
      <c r="C31" s="609">
        <v>3.818274125992469E-3</v>
      </c>
      <c r="D31" s="600">
        <v>3.5343357618973802E-2</v>
      </c>
      <c r="E31" s="609">
        <v>5.5719134666503091E-3</v>
      </c>
      <c r="F31" s="600">
        <v>1.8029588684766704E-2</v>
      </c>
      <c r="G31" s="609">
        <v>9.0664916566400508E-3</v>
      </c>
      <c r="H31" s="600">
        <v>7.1643757221064456E-3</v>
      </c>
      <c r="I31" s="609">
        <v>1.738752445120626E-3</v>
      </c>
      <c r="J31" s="600">
        <v>3.0424084312882615E-3</v>
      </c>
      <c r="K31" s="609">
        <v>8.6784255017390618E-3</v>
      </c>
      <c r="L31" s="600">
        <v>4.9431206717293627E-3</v>
      </c>
      <c r="M31" s="609">
        <v>5.5318118246384402E-3</v>
      </c>
      <c r="N31" s="600">
        <v>8.6901310404442975E-3</v>
      </c>
      <c r="O31" s="609">
        <v>4.7732811160955809E-3</v>
      </c>
      <c r="P31" s="600">
        <v>6.3045145523794666E-3</v>
      </c>
      <c r="Q31" s="609">
        <v>5.5600768699434417E-3</v>
      </c>
      <c r="R31" s="600">
        <v>5.6486362061028035E-3</v>
      </c>
      <c r="S31" s="609">
        <v>4.5113008085253562E-3</v>
      </c>
      <c r="T31" s="600">
        <v>8.5306932401535748E-3</v>
      </c>
      <c r="U31" s="609">
        <v>3.1707692155753422E-3</v>
      </c>
      <c r="V31" s="600">
        <v>1.3675878769577413E-2</v>
      </c>
      <c r="W31" s="609">
        <v>8.9578873802794619E-3</v>
      </c>
      <c r="X31" s="600">
        <v>1.4895070395810405E-2</v>
      </c>
      <c r="Y31" s="609">
        <v>1.2728582701478711E-2</v>
      </c>
      <c r="Z31" s="600">
        <v>1.5534821971862151E-2</v>
      </c>
      <c r="AA31" s="609">
        <v>1.4069536588332229E-2</v>
      </c>
      <c r="AB31" s="600">
        <v>3.8123633472470685E-2</v>
      </c>
      <c r="AC31" s="609">
        <v>5.7432116896459544E-2</v>
      </c>
      <c r="AD31" s="600">
        <v>2.060941619912552E-2</v>
      </c>
      <c r="AE31" s="609">
        <v>6.1332555295519871E-3</v>
      </c>
      <c r="AF31" s="600">
        <v>8.7765968677028829E-3</v>
      </c>
      <c r="AG31" s="609">
        <v>3.9184179964045374E-3</v>
      </c>
      <c r="AH31" s="600">
        <v>5.5652023857030381E-3</v>
      </c>
      <c r="AI31" s="609">
        <v>1.9187301371492667E-2</v>
      </c>
      <c r="AJ31" s="600">
        <v>7.0821509142505561E-3</v>
      </c>
      <c r="AK31" s="609">
        <v>6.5703040229157395E-3</v>
      </c>
      <c r="AL31" s="600">
        <v>0</v>
      </c>
      <c r="AM31" s="609">
        <v>9.0699551494878388E-4</v>
      </c>
      <c r="AN31" s="877">
        <v>1.1425787300675352E-2</v>
      </c>
      <c r="AO31" s="16" t="s">
        <v>294</v>
      </c>
      <c r="AP31" s="604"/>
      <c r="AQ31" s="604"/>
      <c r="AR31" s="604"/>
      <c r="AS31" s="604"/>
      <c r="AT31" s="604"/>
      <c r="AU31" s="604"/>
      <c r="AV31" s="604"/>
      <c r="AW31" s="604"/>
      <c r="AX31" s="604"/>
      <c r="AY31" s="604"/>
      <c r="AZ31" s="604"/>
      <c r="BA31" s="604"/>
      <c r="BB31" s="604"/>
      <c r="BC31" s="604"/>
    </row>
    <row r="32" spans="2:55">
      <c r="B32" s="603" t="s">
        <v>400</v>
      </c>
      <c r="C32" s="609">
        <v>1.1141039924410161E-3</v>
      </c>
      <c r="D32" s="600">
        <v>5.1154859711672607E-3</v>
      </c>
      <c r="E32" s="609">
        <v>2.6209834822275013E-3</v>
      </c>
      <c r="F32" s="600">
        <v>3.5603966834661031E-3</v>
      </c>
      <c r="G32" s="609">
        <v>2.5400760807476816E-3</v>
      </c>
      <c r="H32" s="600">
        <v>2.6994633466866785E-3</v>
      </c>
      <c r="I32" s="609">
        <v>1.5214083894805478E-3</v>
      </c>
      <c r="J32" s="600">
        <v>3.3110742184604895E-3</v>
      </c>
      <c r="K32" s="609">
        <v>3.5681723528551007E-3</v>
      </c>
      <c r="L32" s="600">
        <v>1.9517118519374237E-3</v>
      </c>
      <c r="M32" s="609">
        <v>1.281380140170486E-3</v>
      </c>
      <c r="N32" s="600">
        <v>4.2150195451450779E-3</v>
      </c>
      <c r="O32" s="609">
        <v>1.795366518090113E-3</v>
      </c>
      <c r="P32" s="600">
        <v>2.6647948107995684E-3</v>
      </c>
      <c r="Q32" s="609">
        <v>1.6048766365068402E-3</v>
      </c>
      <c r="R32" s="600">
        <v>1.5725141086586558E-3</v>
      </c>
      <c r="S32" s="609">
        <v>2.6792114246186696E-3</v>
      </c>
      <c r="T32" s="600">
        <v>2.3294939821405462E-3</v>
      </c>
      <c r="U32" s="609">
        <v>8.2055681043811468E-4</v>
      </c>
      <c r="V32" s="600">
        <v>2.6422610786232367E-3</v>
      </c>
      <c r="W32" s="609">
        <v>4.2163167171408601E-3</v>
      </c>
      <c r="X32" s="600">
        <v>1.0439199018380075E-2</v>
      </c>
      <c r="Y32" s="609">
        <v>1.3551995059525852E-3</v>
      </c>
      <c r="Z32" s="600">
        <v>1.8992126565006546E-3</v>
      </c>
      <c r="AA32" s="609">
        <v>2.5746044307863078E-2</v>
      </c>
      <c r="AB32" s="600">
        <v>1.5349831047505466E-2</v>
      </c>
      <c r="AC32" s="609">
        <v>2.3295716222701025E-2</v>
      </c>
      <c r="AD32" s="600">
        <v>1.8218556140373713E-2</v>
      </c>
      <c r="AE32" s="609">
        <v>1.6382248322355963E-2</v>
      </c>
      <c r="AF32" s="600">
        <v>1.292104229741199E-3</v>
      </c>
      <c r="AG32" s="609">
        <v>6.9888795201807274E-3</v>
      </c>
      <c r="AH32" s="600">
        <v>1.6014173813546112E-2</v>
      </c>
      <c r="AI32" s="609">
        <v>1.978212470896144E-2</v>
      </c>
      <c r="AJ32" s="600">
        <v>8.3403272422083972E-3</v>
      </c>
      <c r="AK32" s="609">
        <v>1.3286282005726211E-2</v>
      </c>
      <c r="AL32" s="600">
        <v>0</v>
      </c>
      <c r="AM32" s="609">
        <v>3.1495211230102266E-2</v>
      </c>
      <c r="AN32" s="877">
        <v>8.4722207374306451E-3</v>
      </c>
      <c r="AO32" s="16" t="s">
        <v>295</v>
      </c>
      <c r="AP32" s="604"/>
      <c r="AQ32" s="604"/>
      <c r="AR32" s="604"/>
      <c r="AS32" s="604"/>
      <c r="AT32" s="604"/>
      <c r="AU32" s="604"/>
      <c r="AV32" s="604"/>
      <c r="AW32" s="604"/>
      <c r="AX32" s="604"/>
      <c r="AY32" s="604"/>
      <c r="AZ32" s="604"/>
      <c r="BA32" s="604"/>
      <c r="BB32" s="604"/>
      <c r="BC32" s="604"/>
    </row>
    <row r="33" spans="2:55">
      <c r="B33" s="603" t="s">
        <v>401</v>
      </c>
      <c r="C33" s="609">
        <v>7.8632472605734111E-2</v>
      </c>
      <c r="D33" s="600">
        <v>0.36149434196248642</v>
      </c>
      <c r="E33" s="609">
        <v>3.6335010019220543E-2</v>
      </c>
      <c r="F33" s="600">
        <v>3.0287758088115752E-2</v>
      </c>
      <c r="G33" s="609">
        <v>6.1867259756201311E-2</v>
      </c>
      <c r="H33" s="600">
        <v>2.9038127220308602E-2</v>
      </c>
      <c r="I33" s="609">
        <v>6.2269071940882416E-2</v>
      </c>
      <c r="J33" s="600">
        <v>2.298111557446304E-2</v>
      </c>
      <c r="K33" s="609">
        <v>7.4402584392341375E-2</v>
      </c>
      <c r="L33" s="600">
        <v>3.2978458208437963E-2</v>
      </c>
      <c r="M33" s="609">
        <v>3.866017642416808E-2</v>
      </c>
      <c r="N33" s="600">
        <v>3.4347436946826494E-2</v>
      </c>
      <c r="O33" s="609">
        <v>2.2568954043404782E-2</v>
      </c>
      <c r="P33" s="600">
        <v>2.2826242379336791E-2</v>
      </c>
      <c r="Q33" s="609">
        <v>2.6156753589885631E-2</v>
      </c>
      <c r="R33" s="600">
        <v>1.7732165672637738E-2</v>
      </c>
      <c r="S33" s="609">
        <v>2.3451245369650976E-2</v>
      </c>
      <c r="T33" s="600">
        <v>2.8698071696648116E-2</v>
      </c>
      <c r="U33" s="609">
        <v>1.7628991502383649E-2</v>
      </c>
      <c r="V33" s="600">
        <v>9.6532540461437499E-2</v>
      </c>
      <c r="W33" s="609">
        <v>5.2942960498266002E-2</v>
      </c>
      <c r="X33" s="600">
        <v>2.8423968729839474E-2</v>
      </c>
      <c r="Y33" s="609">
        <v>2.4153429169382783E-2</v>
      </c>
      <c r="Z33" s="600">
        <v>7.2326812088580758E-2</v>
      </c>
      <c r="AA33" s="609">
        <v>7.228762939400013E-2</v>
      </c>
      <c r="AB33" s="600">
        <v>4.0170940170940174E-2</v>
      </c>
      <c r="AC33" s="609">
        <v>2.8969684087124833E-3</v>
      </c>
      <c r="AD33" s="600">
        <v>7.7414399833377445E-2</v>
      </c>
      <c r="AE33" s="609">
        <v>3.0405552210268857E-2</v>
      </c>
      <c r="AF33" s="600">
        <v>3.9759651723016765E-2</v>
      </c>
      <c r="AG33" s="609">
        <v>3.147461698776588E-2</v>
      </c>
      <c r="AH33" s="600">
        <v>1.773785700488965E-2</v>
      </c>
      <c r="AI33" s="609">
        <v>4.6056321272582045E-2</v>
      </c>
      <c r="AJ33" s="600">
        <v>2.1397724809928104E-2</v>
      </c>
      <c r="AK33" s="609">
        <v>4.9119353262075623E-2</v>
      </c>
      <c r="AL33" s="600">
        <v>5.0642740056940728E-2</v>
      </c>
      <c r="AM33" s="609">
        <v>0.16347554024480557</v>
      </c>
      <c r="AN33" s="877">
        <v>3.4853441875237735E-2</v>
      </c>
      <c r="AO33" s="16" t="s">
        <v>296</v>
      </c>
      <c r="AP33" s="604"/>
      <c r="AQ33" s="604"/>
      <c r="AR33" s="604"/>
      <c r="AS33" s="604"/>
      <c r="AT33" s="604"/>
      <c r="AU33" s="604"/>
      <c r="AV33" s="604"/>
      <c r="AW33" s="604"/>
      <c r="AX33" s="604"/>
      <c r="AY33" s="604"/>
      <c r="AZ33" s="604"/>
      <c r="BA33" s="604"/>
      <c r="BB33" s="604"/>
      <c r="BC33" s="604"/>
    </row>
    <row r="34" spans="2:55">
      <c r="B34" s="603" t="s">
        <v>402</v>
      </c>
      <c r="C34" s="609">
        <v>3.7336586328956833E-3</v>
      </c>
      <c r="D34" s="600">
        <v>5.8905596031623006E-3</v>
      </c>
      <c r="E34" s="609">
        <v>5.3934635274348192E-3</v>
      </c>
      <c r="F34" s="600">
        <v>4.9910583644935782E-3</v>
      </c>
      <c r="G34" s="609">
        <v>6.0341998760345648E-3</v>
      </c>
      <c r="H34" s="600">
        <v>1.3170681668484306E-2</v>
      </c>
      <c r="I34" s="609">
        <v>3.8035209737013694E-3</v>
      </c>
      <c r="J34" s="600">
        <v>5.745742110490195E-3</v>
      </c>
      <c r="K34" s="609">
        <v>5.5717517812721605E-3</v>
      </c>
      <c r="L34" s="600">
        <v>4.0128654899647962E-3</v>
      </c>
      <c r="M34" s="609">
        <v>4.7582957644135733E-3</v>
      </c>
      <c r="N34" s="600">
        <v>6.7929897569670222E-3</v>
      </c>
      <c r="O34" s="609">
        <v>6.7314275318258636E-3</v>
      </c>
      <c r="P34" s="600">
        <v>9.302950339490525E-3</v>
      </c>
      <c r="Q34" s="609">
        <v>8.5259071314425887E-3</v>
      </c>
      <c r="R34" s="600">
        <v>1.0298932862958498E-2</v>
      </c>
      <c r="S34" s="609">
        <v>1.2140411731387125E-2</v>
      </c>
      <c r="T34" s="600">
        <v>2.8870626806436307E-2</v>
      </c>
      <c r="U34" s="609">
        <v>2.7229619053396859E-3</v>
      </c>
      <c r="V34" s="600">
        <v>7.6073890395526155E-3</v>
      </c>
      <c r="W34" s="609">
        <v>8.6183403733478669E-3</v>
      </c>
      <c r="X34" s="600">
        <v>2.13274638533642E-2</v>
      </c>
      <c r="Y34" s="609">
        <v>4.0381514392561844E-2</v>
      </c>
      <c r="Z34" s="600">
        <v>9.7173307764645139E-3</v>
      </c>
      <c r="AA34" s="609">
        <v>3.8910272551770445E-2</v>
      </c>
      <c r="AB34" s="600">
        <v>5.8860067580997814E-2</v>
      </c>
      <c r="AC34" s="609">
        <v>2.3075907335658639E-3</v>
      </c>
      <c r="AD34" s="600">
        <v>8.504692767973757E-3</v>
      </c>
      <c r="AE34" s="609">
        <v>0.19468430494943789</v>
      </c>
      <c r="AF34" s="600">
        <v>2.9450264543562071E-2</v>
      </c>
      <c r="AG34" s="609">
        <v>2.7023243234643717E-2</v>
      </c>
      <c r="AH34" s="600">
        <v>1.1370622281007423E-2</v>
      </c>
      <c r="AI34" s="609">
        <v>7.4998725378562572E-2</v>
      </c>
      <c r="AJ34" s="600">
        <v>2.9870415110915878E-2</v>
      </c>
      <c r="AK34" s="609">
        <v>2.1224832100550428E-2</v>
      </c>
      <c r="AL34" s="600">
        <v>0</v>
      </c>
      <c r="AM34" s="609">
        <v>7.552193847408406E-2</v>
      </c>
      <c r="AN34" s="877">
        <v>1.7142215712895949E-2</v>
      </c>
      <c r="AO34" s="16" t="s">
        <v>297</v>
      </c>
      <c r="AP34" s="604"/>
      <c r="AQ34" s="604"/>
      <c r="AR34" s="604"/>
      <c r="AS34" s="604"/>
      <c r="AT34" s="604"/>
      <c r="AU34" s="604"/>
      <c r="AV34" s="604"/>
      <c r="AW34" s="604"/>
      <c r="AX34" s="604"/>
      <c r="AY34" s="604"/>
      <c r="AZ34" s="604"/>
      <c r="BA34" s="604"/>
      <c r="BB34" s="604"/>
      <c r="BC34" s="604"/>
    </row>
    <row r="35" spans="2:55">
      <c r="B35" s="603" t="s">
        <v>404</v>
      </c>
      <c r="C35" s="609">
        <v>0</v>
      </c>
      <c r="D35" s="600">
        <v>0</v>
      </c>
      <c r="E35" s="609">
        <v>0</v>
      </c>
      <c r="F35" s="600">
        <v>0</v>
      </c>
      <c r="G35" s="609">
        <v>0</v>
      </c>
      <c r="H35" s="600">
        <v>0</v>
      </c>
      <c r="I35" s="609">
        <v>0</v>
      </c>
      <c r="J35" s="600">
        <v>0</v>
      </c>
      <c r="K35" s="609">
        <v>0</v>
      </c>
      <c r="L35" s="600">
        <v>0</v>
      </c>
      <c r="M35" s="609">
        <v>0</v>
      </c>
      <c r="N35" s="600">
        <v>0</v>
      </c>
      <c r="O35" s="609">
        <v>0</v>
      </c>
      <c r="P35" s="600">
        <v>0</v>
      </c>
      <c r="Q35" s="609">
        <v>0</v>
      </c>
      <c r="R35" s="600">
        <v>0</v>
      </c>
      <c r="S35" s="609">
        <v>0</v>
      </c>
      <c r="T35" s="600">
        <v>0</v>
      </c>
      <c r="U35" s="609">
        <v>0</v>
      </c>
      <c r="V35" s="600">
        <v>0</v>
      </c>
      <c r="W35" s="609">
        <v>0</v>
      </c>
      <c r="X35" s="600">
        <v>0</v>
      </c>
      <c r="Y35" s="609">
        <v>0</v>
      </c>
      <c r="Z35" s="600">
        <v>0</v>
      </c>
      <c r="AA35" s="609">
        <v>0</v>
      </c>
      <c r="AB35" s="600">
        <v>0</v>
      </c>
      <c r="AC35" s="609">
        <v>0</v>
      </c>
      <c r="AD35" s="600">
        <v>0</v>
      </c>
      <c r="AE35" s="609">
        <v>0</v>
      </c>
      <c r="AF35" s="600">
        <v>0</v>
      </c>
      <c r="AG35" s="609">
        <v>0</v>
      </c>
      <c r="AH35" s="600">
        <v>0</v>
      </c>
      <c r="AI35" s="609">
        <v>0</v>
      </c>
      <c r="AJ35" s="600">
        <v>0</v>
      </c>
      <c r="AK35" s="609">
        <v>0</v>
      </c>
      <c r="AL35" s="600">
        <v>0</v>
      </c>
      <c r="AM35" s="609">
        <v>0.24659460628905697</v>
      </c>
      <c r="AN35" s="877">
        <v>1.7032954211441754E-3</v>
      </c>
      <c r="AO35" s="16" t="s">
        <v>298</v>
      </c>
      <c r="AP35" s="604"/>
      <c r="AQ35" s="604"/>
      <c r="AR35" s="604"/>
      <c r="AS35" s="604"/>
      <c r="AT35" s="604"/>
      <c r="AU35" s="604"/>
      <c r="AV35" s="604"/>
      <c r="AW35" s="604"/>
      <c r="AX35" s="604"/>
      <c r="AY35" s="604"/>
      <c r="AZ35" s="604"/>
      <c r="BA35" s="604"/>
      <c r="BB35" s="604"/>
      <c r="BC35" s="604"/>
    </row>
    <row r="36" spans="2:55">
      <c r="B36" s="603" t="s">
        <v>406</v>
      </c>
      <c r="C36" s="609">
        <v>2.4679518819895922E-5</v>
      </c>
      <c r="D36" s="600">
        <v>4.6504417919702372E-4</v>
      </c>
      <c r="E36" s="609">
        <v>2.2585070431960385E-4</v>
      </c>
      <c r="F36" s="600">
        <v>1.6257519102584946E-5</v>
      </c>
      <c r="G36" s="609">
        <v>1.0938126663506764E-4</v>
      </c>
      <c r="H36" s="600">
        <v>3.6442755180270163E-4</v>
      </c>
      <c r="I36" s="609">
        <v>0</v>
      </c>
      <c r="J36" s="600">
        <v>1.3896506233046263E-4</v>
      </c>
      <c r="K36" s="609">
        <v>2.2512128409180447E-4</v>
      </c>
      <c r="L36" s="600">
        <v>1.6416267913492349E-4</v>
      </c>
      <c r="M36" s="609">
        <v>2.3439880612874746E-5</v>
      </c>
      <c r="N36" s="600">
        <v>4.2456185981043889E-4</v>
      </c>
      <c r="O36" s="609">
        <v>8.1868713224909158E-4</v>
      </c>
      <c r="P36" s="600">
        <v>4.1163497077391706E-4</v>
      </c>
      <c r="Q36" s="609">
        <v>3.1915160385079206E-4</v>
      </c>
      <c r="R36" s="600">
        <v>1.5104411833168668E-3</v>
      </c>
      <c r="S36" s="609">
        <v>1.042611742414749E-3</v>
      </c>
      <c r="T36" s="600">
        <v>6.9022043915275438E-4</v>
      </c>
      <c r="U36" s="609">
        <v>2.0965395810024733E-4</v>
      </c>
      <c r="V36" s="600">
        <v>2.3228668823061423E-5</v>
      </c>
      <c r="W36" s="609">
        <v>1.6043321363110909E-4</v>
      </c>
      <c r="X36" s="600">
        <v>1.3187355318583734E-3</v>
      </c>
      <c r="Y36" s="609">
        <v>1.0292654475589255E-4</v>
      </c>
      <c r="Z36" s="600">
        <v>1.3829218372577581E-4</v>
      </c>
      <c r="AA36" s="609">
        <v>2.2183052148158806E-4</v>
      </c>
      <c r="AB36" s="600">
        <v>2.1119061816736237E-4</v>
      </c>
      <c r="AC36" s="609">
        <v>0</v>
      </c>
      <c r="AD36" s="600">
        <v>5.0767808870047428E-4</v>
      </c>
      <c r="AE36" s="609">
        <v>4.7675508569796823E-3</v>
      </c>
      <c r="AF36" s="600">
        <v>9.0785101109267259E-5</v>
      </c>
      <c r="AG36" s="609">
        <v>0</v>
      </c>
      <c r="AH36" s="600">
        <v>8.7262687161305565E-5</v>
      </c>
      <c r="AI36" s="609">
        <v>0</v>
      </c>
      <c r="AJ36" s="600">
        <v>3.8108924615601678E-4</v>
      </c>
      <c r="AK36" s="609">
        <v>4.0434734662369963E-4</v>
      </c>
      <c r="AL36" s="600">
        <v>0</v>
      </c>
      <c r="AM36" s="609">
        <v>1.5810013563327425E-4</v>
      </c>
      <c r="AN36" s="877">
        <v>3.5020006752257331E-4</v>
      </c>
      <c r="AO36" s="16" t="s">
        <v>299</v>
      </c>
      <c r="AP36" s="604"/>
      <c r="AQ36" s="604"/>
      <c r="AR36" s="604"/>
      <c r="AS36" s="604"/>
      <c r="AT36" s="604"/>
      <c r="AU36" s="604"/>
      <c r="AV36" s="604"/>
      <c r="AW36" s="604"/>
      <c r="AX36" s="604"/>
      <c r="AY36" s="604"/>
      <c r="AZ36" s="604"/>
      <c r="BA36" s="604"/>
      <c r="BB36" s="604"/>
      <c r="BC36" s="604"/>
    </row>
    <row r="37" spans="2:55">
      <c r="B37" s="603" t="s">
        <v>407</v>
      </c>
      <c r="C37" s="609">
        <v>2.4679518819895925E-4</v>
      </c>
      <c r="D37" s="600">
        <v>0</v>
      </c>
      <c r="E37" s="609">
        <v>0</v>
      </c>
      <c r="F37" s="600">
        <v>0</v>
      </c>
      <c r="G37" s="609">
        <v>0</v>
      </c>
      <c r="H37" s="600">
        <v>1.6196780080120073E-5</v>
      </c>
      <c r="I37" s="609">
        <v>0</v>
      </c>
      <c r="J37" s="600">
        <v>1.8528674977395017E-6</v>
      </c>
      <c r="K37" s="609">
        <v>0</v>
      </c>
      <c r="L37" s="600">
        <v>0</v>
      </c>
      <c r="M37" s="609">
        <v>0</v>
      </c>
      <c r="N37" s="600">
        <v>0</v>
      </c>
      <c r="O37" s="609">
        <v>0</v>
      </c>
      <c r="P37" s="600">
        <v>0</v>
      </c>
      <c r="Q37" s="609">
        <v>0</v>
      </c>
      <c r="R37" s="600">
        <v>0</v>
      </c>
      <c r="S37" s="609">
        <v>0</v>
      </c>
      <c r="T37" s="600">
        <v>0</v>
      </c>
      <c r="U37" s="609">
        <v>0</v>
      </c>
      <c r="V37" s="600">
        <v>1.1614334411530711E-5</v>
      </c>
      <c r="W37" s="609">
        <v>0</v>
      </c>
      <c r="X37" s="600">
        <v>2.6564456756859325E-4</v>
      </c>
      <c r="Y37" s="609">
        <v>2.9162521014169555E-4</v>
      </c>
      <c r="Z37" s="600">
        <v>0</v>
      </c>
      <c r="AA37" s="609">
        <v>2.7407631997725167E-5</v>
      </c>
      <c r="AB37" s="600">
        <v>1.5404492148678194E-4</v>
      </c>
      <c r="AC37" s="609">
        <v>4.8309645503821291E-6</v>
      </c>
      <c r="AD37" s="600">
        <v>9.7051851144734538E-4</v>
      </c>
      <c r="AE37" s="609">
        <v>9.2805840249799798E-4</v>
      </c>
      <c r="AF37" s="600">
        <v>2.5335377053749003E-5</v>
      </c>
      <c r="AG37" s="609">
        <v>1.9090952479437453E-5</v>
      </c>
      <c r="AH37" s="600">
        <v>1.5644532992649344E-2</v>
      </c>
      <c r="AI37" s="609">
        <v>1.6994952499107765E-5</v>
      </c>
      <c r="AJ37" s="600">
        <v>3.0545321256779967E-5</v>
      </c>
      <c r="AK37" s="609">
        <v>6.8071943876043709E-5</v>
      </c>
      <c r="AL37" s="600">
        <v>0</v>
      </c>
      <c r="AM37" s="609">
        <v>2.4380705126604923E-3</v>
      </c>
      <c r="AN37" s="877">
        <v>1.0112867533332804E-3</v>
      </c>
      <c r="AO37" s="16" t="s">
        <v>300</v>
      </c>
      <c r="AP37" s="604"/>
      <c r="AQ37" s="604"/>
      <c r="AR37" s="604"/>
      <c r="AS37" s="604"/>
      <c r="AT37" s="604"/>
      <c r="AU37" s="604"/>
      <c r="AV37" s="604"/>
      <c r="AW37" s="604"/>
      <c r="AX37" s="604"/>
      <c r="AY37" s="604"/>
      <c r="AZ37" s="604"/>
      <c r="BA37" s="604"/>
      <c r="BB37" s="604"/>
      <c r="BC37" s="604"/>
    </row>
    <row r="38" spans="2:55">
      <c r="B38" s="603" t="s">
        <v>589</v>
      </c>
      <c r="C38" s="609">
        <v>7.4038556459687775E-5</v>
      </c>
      <c r="D38" s="600">
        <v>2.4802356223841263E-3</v>
      </c>
      <c r="E38" s="609">
        <v>8.9503797637768931E-4</v>
      </c>
      <c r="F38" s="600">
        <v>4.7146805397496339E-4</v>
      </c>
      <c r="G38" s="609">
        <v>1.4158797292205976E-3</v>
      </c>
      <c r="H38" s="600">
        <v>1.7195581518394142E-3</v>
      </c>
      <c r="I38" s="609">
        <v>9.7804825038035211E-4</v>
      </c>
      <c r="J38" s="600">
        <v>4.5580540444391742E-4</v>
      </c>
      <c r="K38" s="609">
        <v>1.0805821636406614E-3</v>
      </c>
      <c r="L38" s="600">
        <v>8.9377458640125011E-4</v>
      </c>
      <c r="M38" s="609">
        <v>3.8285138334362081E-4</v>
      </c>
      <c r="N38" s="600">
        <v>8.9884718067975797E-4</v>
      </c>
      <c r="O38" s="609">
        <v>3.0880304111149943E-3</v>
      </c>
      <c r="P38" s="600">
        <v>1.8805218664829475E-3</v>
      </c>
      <c r="Q38" s="609">
        <v>2.6466786576483541E-3</v>
      </c>
      <c r="R38" s="600">
        <v>6.8280217875967952E-4</v>
      </c>
      <c r="S38" s="609">
        <v>7.7193369390322756E-4</v>
      </c>
      <c r="T38" s="600">
        <v>3.7746430266166259E-4</v>
      </c>
      <c r="U38" s="609">
        <v>1.803080474105761E-4</v>
      </c>
      <c r="V38" s="600">
        <v>7.2589590072066944E-4</v>
      </c>
      <c r="W38" s="609">
        <v>1.11094506151405E-3</v>
      </c>
      <c r="X38" s="600">
        <v>2.9663643378492911E-3</v>
      </c>
      <c r="Y38" s="609">
        <v>8.8688372731327413E-3</v>
      </c>
      <c r="Z38" s="600">
        <v>1.9360905721608616E-3</v>
      </c>
      <c r="AA38" s="609">
        <v>6.3551446694725235E-4</v>
      </c>
      <c r="AB38" s="600">
        <v>3.3219041939972173E-3</v>
      </c>
      <c r="AC38" s="609">
        <v>2.2222436931757794E-4</v>
      </c>
      <c r="AD38" s="600">
        <v>1.1151561435557426E-3</v>
      </c>
      <c r="AE38" s="609">
        <v>1.2353419538267665E-3</v>
      </c>
      <c r="AF38" s="600">
        <v>2.1112814211457501E-6</v>
      </c>
      <c r="AG38" s="609">
        <v>1.520912547528517E-3</v>
      </c>
      <c r="AH38" s="600">
        <v>1.0128354588497602E-3</v>
      </c>
      <c r="AI38" s="609">
        <v>0</v>
      </c>
      <c r="AJ38" s="600">
        <v>1.9345370129293981E-3</v>
      </c>
      <c r="AK38" s="609">
        <v>3.3123807890082873E-3</v>
      </c>
      <c r="AL38" s="600">
        <v>0</v>
      </c>
      <c r="AM38" s="609">
        <v>4.8178936069297783E-3</v>
      </c>
      <c r="AN38" s="877">
        <v>1.0743377091961171E-3</v>
      </c>
      <c r="AO38" s="16" t="s">
        <v>301</v>
      </c>
      <c r="AP38" s="604"/>
      <c r="AQ38" s="604"/>
      <c r="AR38" s="604"/>
      <c r="AS38" s="604"/>
      <c r="AT38" s="604"/>
      <c r="AU38" s="604"/>
      <c r="AV38" s="604"/>
      <c r="AW38" s="604"/>
      <c r="AX38" s="604"/>
      <c r="AY38" s="604"/>
      <c r="AZ38" s="604"/>
      <c r="BA38" s="604"/>
      <c r="BB38" s="604"/>
      <c r="BC38" s="604"/>
    </row>
    <row r="39" spans="2:55">
      <c r="B39" s="603" t="s">
        <v>409</v>
      </c>
      <c r="C39" s="609">
        <v>1.5985276904201158E-2</v>
      </c>
      <c r="D39" s="600">
        <v>3.5498372345372807E-2</v>
      </c>
      <c r="E39" s="609">
        <v>3.8292382789990448E-2</v>
      </c>
      <c r="F39" s="600">
        <v>3.027150056901317E-2</v>
      </c>
      <c r="G39" s="609">
        <v>2.4914621844654296E-2</v>
      </c>
      <c r="H39" s="600">
        <v>6.8506980812214527E-2</v>
      </c>
      <c r="I39" s="609">
        <v>3.3253640512931969E-2</v>
      </c>
      <c r="J39" s="600">
        <v>3.7503891021745256E-2</v>
      </c>
      <c r="K39" s="609">
        <v>6.5780439211625269E-2</v>
      </c>
      <c r="L39" s="600">
        <v>1.9079351375014441E-2</v>
      </c>
      <c r="M39" s="609">
        <v>1.8751904490299797E-2</v>
      </c>
      <c r="N39" s="600">
        <v>3.1276057006035661E-2</v>
      </c>
      <c r="O39" s="609">
        <v>3.7448951745335635E-2</v>
      </c>
      <c r="P39" s="600">
        <v>3.1929874732978897E-2</v>
      </c>
      <c r="Q39" s="609">
        <v>3.2708480086079746E-2</v>
      </c>
      <c r="R39" s="600">
        <v>4.0787084693333885E-2</v>
      </c>
      <c r="S39" s="609">
        <v>4.0336041784670602E-2</v>
      </c>
      <c r="T39" s="600">
        <v>3.861999050946896E-2</v>
      </c>
      <c r="U39" s="609">
        <v>2.5918082583343091E-2</v>
      </c>
      <c r="V39" s="600">
        <v>4.3565368377651695E-2</v>
      </c>
      <c r="W39" s="609">
        <v>8.879978374481888E-2</v>
      </c>
      <c r="X39" s="600">
        <v>0.20582394090040859</v>
      </c>
      <c r="Y39" s="609">
        <v>0.13828181287954164</v>
      </c>
      <c r="Z39" s="600">
        <v>6.142938801098962E-2</v>
      </c>
      <c r="AA39" s="609">
        <v>9.0435764218993825E-2</v>
      </c>
      <c r="AB39" s="600">
        <v>0.11557344464321208</v>
      </c>
      <c r="AC39" s="609">
        <v>1.9007430023478489E-2</v>
      </c>
      <c r="AD39" s="600">
        <v>0.15444550994166764</v>
      </c>
      <c r="AE39" s="609">
        <v>0.14513095245485416</v>
      </c>
      <c r="AF39" s="600">
        <v>8.9518332256579805E-2</v>
      </c>
      <c r="AG39" s="609">
        <v>6.8861065593330897E-2</v>
      </c>
      <c r="AH39" s="600">
        <v>4.5364831568306584E-2</v>
      </c>
      <c r="AI39" s="609">
        <v>8.5263676688023662E-2</v>
      </c>
      <c r="AJ39" s="600">
        <v>0.11490131679425399</v>
      </c>
      <c r="AK39" s="609">
        <v>3.5760914995840803E-2</v>
      </c>
      <c r="AL39" s="600">
        <v>0</v>
      </c>
      <c r="AM39" s="609">
        <v>3.9924444777286835E-2</v>
      </c>
      <c r="AN39" s="877">
        <v>5.8094300090133555E-2</v>
      </c>
      <c r="AO39" s="16" t="s">
        <v>302</v>
      </c>
      <c r="AP39" s="604"/>
      <c r="AQ39" s="604"/>
      <c r="AR39" s="604"/>
      <c r="AS39" s="604"/>
      <c r="AT39" s="604"/>
      <c r="AU39" s="604"/>
      <c r="AV39" s="604"/>
      <c r="AW39" s="604"/>
      <c r="AX39" s="604"/>
      <c r="AY39" s="604"/>
      <c r="AZ39" s="604"/>
      <c r="BA39" s="604"/>
      <c r="BB39" s="604"/>
      <c r="BC39" s="604"/>
    </row>
    <row r="40" spans="2:55">
      <c r="B40" s="603" t="s">
        <v>410</v>
      </c>
      <c r="C40" s="609">
        <v>5.6410328731190683E-5</v>
      </c>
      <c r="D40" s="600">
        <v>0</v>
      </c>
      <c r="E40" s="609">
        <v>1.6915567154801605E-4</v>
      </c>
      <c r="F40" s="600">
        <v>9.7545114615509671E-5</v>
      </c>
      <c r="G40" s="609">
        <v>6.0767370352815353E-5</v>
      </c>
      <c r="H40" s="600">
        <v>7.5584973707227003E-5</v>
      </c>
      <c r="I40" s="609">
        <v>0</v>
      </c>
      <c r="J40" s="600">
        <v>8.1526169900538074E-5</v>
      </c>
      <c r="K40" s="609">
        <v>2.2512128409180445E-5</v>
      </c>
      <c r="L40" s="600">
        <v>6.0800992272193883E-5</v>
      </c>
      <c r="M40" s="609">
        <v>9.3759522451498982E-5</v>
      </c>
      <c r="N40" s="600">
        <v>7.2672750778363413E-5</v>
      </c>
      <c r="O40" s="609">
        <v>9.5752880964806029E-5</v>
      </c>
      <c r="P40" s="600">
        <v>8.2326994154783409E-5</v>
      </c>
      <c r="Q40" s="609">
        <v>1.0486409840811739E-4</v>
      </c>
      <c r="R40" s="600">
        <v>1.3966408201902534E-4</v>
      </c>
      <c r="S40" s="609">
        <v>1.127825202131339E-4</v>
      </c>
      <c r="T40" s="600">
        <v>7.5492860532332514E-5</v>
      </c>
      <c r="U40" s="609">
        <v>8.3240804360125119E-5</v>
      </c>
      <c r="V40" s="600">
        <v>9.2914675292245691E-5</v>
      </c>
      <c r="W40" s="609">
        <v>2.4614410858471534E-4</v>
      </c>
      <c r="X40" s="600">
        <v>1.486344604252843E-4</v>
      </c>
      <c r="Y40" s="609">
        <v>2.7447078601571347E-4</v>
      </c>
      <c r="Z40" s="600">
        <v>4.6097394575258605E-5</v>
      </c>
      <c r="AA40" s="609">
        <v>7.8968239693445632E-4</v>
      </c>
      <c r="AB40" s="600">
        <v>2.0125223613595708E-4</v>
      </c>
      <c r="AC40" s="609">
        <v>4.380074525679797E-4</v>
      </c>
      <c r="AD40" s="600">
        <v>2.9650714582221433E-4</v>
      </c>
      <c r="AE40" s="609">
        <v>5.5683504149879881E-3</v>
      </c>
      <c r="AF40" s="600">
        <v>4.2647884707144152E-4</v>
      </c>
      <c r="AG40" s="609">
        <v>3.1627344607601379E-3</v>
      </c>
      <c r="AH40" s="600">
        <v>1.1000981460110656E-2</v>
      </c>
      <c r="AI40" s="609">
        <v>2.6172226848625957E-3</v>
      </c>
      <c r="AJ40" s="600">
        <v>9.7454120200202762E-4</v>
      </c>
      <c r="AK40" s="609">
        <v>1.6199761203620884E-2</v>
      </c>
      <c r="AL40" s="600">
        <v>0</v>
      </c>
      <c r="AM40" s="609">
        <v>1.4811486390906745E-3</v>
      </c>
      <c r="AN40" s="877">
        <v>1.7790485294643381E-3</v>
      </c>
      <c r="AO40" s="16" t="s">
        <v>303</v>
      </c>
      <c r="AP40" s="604"/>
      <c r="AQ40" s="604"/>
      <c r="AR40" s="604"/>
      <c r="AS40" s="604"/>
      <c r="AT40" s="604"/>
      <c r="AU40" s="604"/>
      <c r="AV40" s="604"/>
      <c r="AW40" s="604"/>
      <c r="AX40" s="604"/>
      <c r="AY40" s="604"/>
      <c r="AZ40" s="604"/>
      <c r="BA40" s="604"/>
      <c r="BB40" s="604"/>
      <c r="BC40" s="604"/>
    </row>
    <row r="41" spans="2:55">
      <c r="B41" s="603" t="s">
        <v>411</v>
      </c>
      <c r="C41" s="609">
        <v>7.1218040023128234E-4</v>
      </c>
      <c r="D41" s="600">
        <v>1.0851030847930554E-3</v>
      </c>
      <c r="E41" s="609">
        <v>7.4075313309763071E-4</v>
      </c>
      <c r="F41" s="600">
        <v>1.4956917574378149E-3</v>
      </c>
      <c r="G41" s="609">
        <v>9.8443139971560872E-4</v>
      </c>
      <c r="H41" s="600">
        <v>6.6676744663160959E-4</v>
      </c>
      <c r="I41" s="609">
        <v>3.2601608346011739E-4</v>
      </c>
      <c r="J41" s="600">
        <v>1.6119947230333663E-4</v>
      </c>
      <c r="K41" s="609">
        <v>1.0805821636406614E-3</v>
      </c>
      <c r="L41" s="600">
        <v>4.0128654899647962E-4</v>
      </c>
      <c r="M41" s="609">
        <v>3.1253174150499663E-4</v>
      </c>
      <c r="N41" s="600">
        <v>5.31658545168027E-4</v>
      </c>
      <c r="O41" s="609">
        <v>1.2639380287354396E-3</v>
      </c>
      <c r="P41" s="600">
        <v>1.0529189252427562E-3</v>
      </c>
      <c r="Q41" s="609">
        <v>6.360235533883642E-4</v>
      </c>
      <c r="R41" s="600">
        <v>7.759115667723631E-4</v>
      </c>
      <c r="S41" s="609">
        <v>8.7970365766244438E-4</v>
      </c>
      <c r="T41" s="600">
        <v>1.1216082136232259E-3</v>
      </c>
      <c r="U41" s="609">
        <v>3.3973535067657846E-4</v>
      </c>
      <c r="V41" s="600">
        <v>1.422755965412512E-3</v>
      </c>
      <c r="W41" s="609">
        <v>1.0274318818156644E-3</v>
      </c>
      <c r="X41" s="600">
        <v>1.2649741312790154E-4</v>
      </c>
      <c r="Y41" s="609">
        <v>1.0635742958108895E-3</v>
      </c>
      <c r="Z41" s="600">
        <v>3.7062305238507918E-3</v>
      </c>
      <c r="AA41" s="609">
        <v>2.4409922247973976E-3</v>
      </c>
      <c r="AB41" s="600">
        <v>3.9331146889286421E-3</v>
      </c>
      <c r="AC41" s="609">
        <v>2.4396370979429754E-4</v>
      </c>
      <c r="AD41" s="600">
        <v>1.6980458009525834E-3</v>
      </c>
      <c r="AE41" s="609">
        <v>2.6258776204458405E-3</v>
      </c>
      <c r="AF41" s="600">
        <v>3.473057937784759E-3</v>
      </c>
      <c r="AG41" s="609">
        <v>4.107736608492292E-3</v>
      </c>
      <c r="AH41" s="600">
        <v>2.7414210483484311E-3</v>
      </c>
      <c r="AI41" s="609">
        <v>6.220152614673442E-3</v>
      </c>
      <c r="AJ41" s="600">
        <v>1.8458101273739896E-3</v>
      </c>
      <c r="AK41" s="609">
        <v>2.0612184605666036E-3</v>
      </c>
      <c r="AL41" s="600">
        <v>0</v>
      </c>
      <c r="AM41" s="609">
        <v>3.0787921149637618E-4</v>
      </c>
      <c r="AN41" s="877">
        <v>1.3324040645508444E-3</v>
      </c>
      <c r="AO41" s="16" t="s">
        <v>304</v>
      </c>
      <c r="AP41" s="604"/>
      <c r="AQ41" s="604"/>
      <c r="AR41" s="604"/>
      <c r="AS41" s="604"/>
      <c r="AT41" s="604"/>
      <c r="AU41" s="604"/>
      <c r="AV41" s="604"/>
      <c r="AW41" s="604"/>
      <c r="AX41" s="604"/>
      <c r="AY41" s="604"/>
      <c r="AZ41" s="604"/>
      <c r="BA41" s="604"/>
      <c r="BB41" s="604"/>
      <c r="BC41" s="604"/>
    </row>
    <row r="42" spans="2:55">
      <c r="B42" s="603" t="s">
        <v>412</v>
      </c>
      <c r="C42" s="609">
        <v>5.5246865701109871E-3</v>
      </c>
      <c r="D42" s="600">
        <v>2.4182297318245234E-2</v>
      </c>
      <c r="E42" s="609">
        <v>5.6750798377592634E-3</v>
      </c>
      <c r="F42" s="600">
        <v>4.1781824093643314E-3</v>
      </c>
      <c r="G42" s="609">
        <v>3.8040373840862412E-3</v>
      </c>
      <c r="H42" s="600">
        <v>3.8602325857619506E-3</v>
      </c>
      <c r="I42" s="609">
        <v>8.6937622256031289E-3</v>
      </c>
      <c r="J42" s="600">
        <v>3.0164682863199088E-3</v>
      </c>
      <c r="K42" s="609">
        <v>1.2775632872209904E-2</v>
      </c>
      <c r="L42" s="600">
        <v>1.3224215819202169E-2</v>
      </c>
      <c r="M42" s="609">
        <v>6.1959417753365579E-3</v>
      </c>
      <c r="N42" s="600">
        <v>6.1121608286223541E-3</v>
      </c>
      <c r="O42" s="609">
        <v>1.2715982592126241E-2</v>
      </c>
      <c r="P42" s="600">
        <v>1.069384324073713E-2</v>
      </c>
      <c r="Q42" s="609">
        <v>5.1292222047448722E-3</v>
      </c>
      <c r="R42" s="600">
        <v>1.0604124745888961E-3</v>
      </c>
      <c r="S42" s="609">
        <v>3.9724509897292714E-3</v>
      </c>
      <c r="T42" s="600">
        <v>2.1138000949053105E-3</v>
      </c>
      <c r="U42" s="609">
        <v>1.1157089506438464E-3</v>
      </c>
      <c r="V42" s="600">
        <v>3.9953310375665648E-3</v>
      </c>
      <c r="W42" s="609">
        <v>2.6790148961139997E-2</v>
      </c>
      <c r="X42" s="600">
        <v>1.0066031649652765E-2</v>
      </c>
      <c r="Y42" s="609">
        <v>1.6605482553950664E-2</v>
      </c>
      <c r="Z42" s="600">
        <v>3.7624693452326073E-2</v>
      </c>
      <c r="AA42" s="609">
        <v>1.296723588892372E-2</v>
      </c>
      <c r="AB42" s="600">
        <v>9.545815941164779E-3</v>
      </c>
      <c r="AC42" s="609">
        <v>1.8180529924604746E-3</v>
      </c>
      <c r="AD42" s="600">
        <v>1.3752146060866409E-2</v>
      </c>
      <c r="AE42" s="609">
        <v>4.2057496166715298E-3</v>
      </c>
      <c r="AF42" s="600">
        <v>1.5982400358073329E-3</v>
      </c>
      <c r="AG42" s="609">
        <v>1.7181857231493708E-2</v>
      </c>
      <c r="AH42" s="600">
        <v>7.0006245655249632E-3</v>
      </c>
      <c r="AI42" s="609">
        <v>1.0604850359443245E-2</v>
      </c>
      <c r="AJ42" s="600">
        <v>5.9156105500630541E-3</v>
      </c>
      <c r="AK42" s="609">
        <v>5.1721062957018017E-3</v>
      </c>
      <c r="AL42" s="600">
        <v>9.4901216461047364E-4</v>
      </c>
      <c r="AM42" s="609">
        <v>0</v>
      </c>
      <c r="AN42" s="877">
        <v>7.096939723860953E-3</v>
      </c>
      <c r="AO42" s="16" t="s">
        <v>305</v>
      </c>
      <c r="AP42" s="604"/>
      <c r="AQ42" s="604"/>
      <c r="AR42" s="604"/>
      <c r="AS42" s="604"/>
      <c r="AT42" s="604"/>
      <c r="AU42" s="604"/>
      <c r="AV42" s="604"/>
      <c r="AW42" s="604"/>
      <c r="AX42" s="604"/>
      <c r="AY42" s="604"/>
      <c r="AZ42" s="604"/>
      <c r="BA42" s="604"/>
      <c r="BB42" s="604"/>
      <c r="BC42" s="604"/>
    </row>
    <row r="43" spans="2:55">
      <c r="B43" s="605" t="s">
        <v>414</v>
      </c>
      <c r="C43" s="610">
        <v>0.56589431524912215</v>
      </c>
      <c r="D43" s="601">
        <v>0.62176406758642067</v>
      </c>
      <c r="E43" s="610">
        <v>0.61899079123959511</v>
      </c>
      <c r="F43" s="601">
        <v>0.5628515688505934</v>
      </c>
      <c r="G43" s="610">
        <v>0.62549677325263431</v>
      </c>
      <c r="H43" s="601">
        <v>0.62542786494044988</v>
      </c>
      <c r="I43" s="610">
        <v>0.6342099543577483</v>
      </c>
      <c r="J43" s="601">
        <v>0.63506107051272553</v>
      </c>
      <c r="K43" s="610">
        <v>0.49113584943888522</v>
      </c>
      <c r="L43" s="601">
        <v>0.68103799454007086</v>
      </c>
      <c r="M43" s="610">
        <v>0.81749708954815725</v>
      </c>
      <c r="N43" s="601">
        <v>0.54580678228008839</v>
      </c>
      <c r="O43" s="610">
        <v>0.55492145869938858</v>
      </c>
      <c r="P43" s="601">
        <v>0.53243466919713844</v>
      </c>
      <c r="Q43" s="610">
        <v>0.66820999263671654</v>
      </c>
      <c r="R43" s="601">
        <v>0.6383579642149585</v>
      </c>
      <c r="S43" s="610">
        <v>0.63353450393235056</v>
      </c>
      <c r="T43" s="601">
        <v>0.68768603597774036</v>
      </c>
      <c r="U43" s="610">
        <v>0.77592591286239732</v>
      </c>
      <c r="V43" s="601">
        <v>0.54806301937851698</v>
      </c>
      <c r="W43" s="610">
        <v>0.54768712446540579</v>
      </c>
      <c r="X43" s="601">
        <v>0.61174148988653188</v>
      </c>
      <c r="Y43" s="610">
        <v>0.50823412358047138</v>
      </c>
      <c r="Z43" s="601">
        <v>0.34703962532037691</v>
      </c>
      <c r="AA43" s="610">
        <v>0.33552251793915161</v>
      </c>
      <c r="AB43" s="601">
        <v>0.32920890479030013</v>
      </c>
      <c r="AC43" s="610">
        <v>0.12285545432000954</v>
      </c>
      <c r="AD43" s="601">
        <v>0.51325531579457406</v>
      </c>
      <c r="AE43" s="610">
        <v>0.47541421201944267</v>
      </c>
      <c r="AF43" s="601">
        <v>0.28130080270919633</v>
      </c>
      <c r="AG43" s="610">
        <v>0.27188061791049523</v>
      </c>
      <c r="AH43" s="601">
        <v>0.37374706959150278</v>
      </c>
      <c r="AI43" s="610">
        <v>0.43114494994986491</v>
      </c>
      <c r="AJ43" s="601">
        <v>0.38258742143670643</v>
      </c>
      <c r="AK43" s="610">
        <v>0.47205987063607785</v>
      </c>
      <c r="AL43" s="601">
        <v>1</v>
      </c>
      <c r="AM43" s="610">
        <v>0.65507543040681659</v>
      </c>
      <c r="AN43" s="878">
        <v>0.52496714395722976</v>
      </c>
      <c r="AO43" s="16" t="s">
        <v>306</v>
      </c>
      <c r="AP43" s="604"/>
      <c r="AQ43" s="604"/>
      <c r="AR43" s="604"/>
      <c r="AS43" s="604"/>
      <c r="AT43" s="604"/>
      <c r="AU43" s="604"/>
      <c r="AV43" s="604"/>
      <c r="AW43" s="604"/>
      <c r="AX43" s="604"/>
      <c r="AY43" s="604"/>
      <c r="AZ43" s="604"/>
      <c r="BA43" s="604"/>
      <c r="BB43" s="604"/>
      <c r="BC43" s="604"/>
    </row>
    <row r="44" spans="2:55">
      <c r="B44" s="603" t="s">
        <v>415</v>
      </c>
      <c r="C44" s="609">
        <v>2.2634644403390263E-3</v>
      </c>
      <c r="D44" s="600">
        <v>4.9759727174081538E-2</v>
      </c>
      <c r="E44" s="609">
        <v>9.3500332734782494E-3</v>
      </c>
      <c r="F44" s="600">
        <v>1.3201105511298977E-2</v>
      </c>
      <c r="G44" s="609">
        <v>1.7294393602411248E-2</v>
      </c>
      <c r="H44" s="600">
        <v>1.4901037673710467E-2</v>
      </c>
      <c r="I44" s="609">
        <v>9.6718104759834812E-3</v>
      </c>
      <c r="J44" s="600">
        <v>1.8502734832426662E-2</v>
      </c>
      <c r="K44" s="609">
        <v>1.7323082810864355E-2</v>
      </c>
      <c r="L44" s="600">
        <v>4.2378291613719135E-3</v>
      </c>
      <c r="M44" s="609">
        <v>1.0704212146546134E-2</v>
      </c>
      <c r="N44" s="600">
        <v>1.5907682657221759E-2</v>
      </c>
      <c r="O44" s="609">
        <v>1.8374977857146278E-2</v>
      </c>
      <c r="P44" s="600">
        <v>1.5694124885717132E-2</v>
      </c>
      <c r="Q44" s="609">
        <v>2.0681023929531327E-2</v>
      </c>
      <c r="R44" s="600">
        <v>1.5466503897662437E-2</v>
      </c>
      <c r="S44" s="609">
        <v>1.3644178667562243E-2</v>
      </c>
      <c r="T44" s="600">
        <v>2.2000776497994048E-2</v>
      </c>
      <c r="U44" s="609">
        <v>7.6934255284027498E-3</v>
      </c>
      <c r="V44" s="600">
        <v>1.6782713224661877E-2</v>
      </c>
      <c r="W44" s="609">
        <v>2.0617865666852739E-2</v>
      </c>
      <c r="X44" s="600">
        <v>2.8227897739491227E-2</v>
      </c>
      <c r="Y44" s="609">
        <v>1.3860774693793529E-2</v>
      </c>
      <c r="Z44" s="600">
        <v>2.4671325576678407E-2</v>
      </c>
      <c r="AA44" s="609">
        <v>2.2011754448173024E-2</v>
      </c>
      <c r="AB44" s="600">
        <v>3.0943152454780361E-2</v>
      </c>
      <c r="AC44" s="609">
        <v>2.6513943774013919E-3</v>
      </c>
      <c r="AD44" s="600">
        <v>1.2414247963863733E-2</v>
      </c>
      <c r="AE44" s="609">
        <v>1.4231263463054585E-2</v>
      </c>
      <c r="AF44" s="600">
        <v>9.9758047149136695E-3</v>
      </c>
      <c r="AG44" s="609">
        <v>9.472294255214217E-3</v>
      </c>
      <c r="AH44" s="600">
        <v>1.0572511861352336E-2</v>
      </c>
      <c r="AI44" s="609">
        <v>3.7015006543056714E-2</v>
      </c>
      <c r="AJ44" s="600">
        <v>1.4596299943418429E-2</v>
      </c>
      <c r="AK44" s="609">
        <v>2.1220747783917866E-2</v>
      </c>
      <c r="AL44" s="600">
        <v>0</v>
      </c>
      <c r="AM44" s="609">
        <v>4.1605298850861646E-3</v>
      </c>
      <c r="AN44" s="877">
        <v>1.3262656487931863E-2</v>
      </c>
      <c r="AO44" s="16" t="s">
        <v>307</v>
      </c>
      <c r="AP44" s="604"/>
      <c r="AQ44" s="604"/>
      <c r="AR44" s="604"/>
      <c r="AS44" s="604"/>
      <c r="AT44" s="604"/>
      <c r="AU44" s="604"/>
      <c r="AV44" s="604"/>
      <c r="AW44" s="604"/>
      <c r="AX44" s="604"/>
      <c r="AY44" s="604"/>
      <c r="AZ44" s="604"/>
      <c r="BA44" s="604"/>
      <c r="BB44" s="604"/>
      <c r="BC44" s="604"/>
    </row>
    <row r="45" spans="2:55">
      <c r="B45" s="603" t="s">
        <v>417</v>
      </c>
      <c r="C45" s="609">
        <v>8.6226713111170653E-2</v>
      </c>
      <c r="D45" s="600">
        <v>0.16369555107735234</v>
      </c>
      <c r="E45" s="609">
        <v>0.14570344594268039</v>
      </c>
      <c r="F45" s="600">
        <v>0.27436189237522352</v>
      </c>
      <c r="G45" s="609">
        <v>0.18905336590464383</v>
      </c>
      <c r="H45" s="600">
        <v>0.10914200256988911</v>
      </c>
      <c r="I45" s="609">
        <v>8.7046294283851341E-2</v>
      </c>
      <c r="J45" s="600">
        <v>0.22620176985903384</v>
      </c>
      <c r="K45" s="609">
        <v>0.22948863700318547</v>
      </c>
      <c r="L45" s="600">
        <v>0.1165007812927507</v>
      </c>
      <c r="M45" s="609">
        <v>0.1214889012165298</v>
      </c>
      <c r="N45" s="600">
        <v>0.29420606932215448</v>
      </c>
      <c r="O45" s="609">
        <v>0.205729852396934</v>
      </c>
      <c r="P45" s="600">
        <v>0.25017007023792504</v>
      </c>
      <c r="Q45" s="609">
        <v>0.13545477963721581</v>
      </c>
      <c r="R45" s="600">
        <v>0.26554797461217355</v>
      </c>
      <c r="S45" s="609">
        <v>0.20565015363485531</v>
      </c>
      <c r="T45" s="600">
        <v>0.19071653509339545</v>
      </c>
      <c r="U45" s="609">
        <v>0.11495272909915108</v>
      </c>
      <c r="V45" s="600">
        <v>0.23983600559810919</v>
      </c>
      <c r="W45" s="609">
        <v>0.33672404168626296</v>
      </c>
      <c r="X45" s="600">
        <v>0.1888479880586442</v>
      </c>
      <c r="Y45" s="609">
        <v>0.1445431776855251</v>
      </c>
      <c r="Z45" s="600">
        <v>0.47519960171851089</v>
      </c>
      <c r="AA45" s="609">
        <v>0.38724671493835855</v>
      </c>
      <c r="AB45" s="600">
        <v>0.31684058835221623</v>
      </c>
      <c r="AC45" s="609">
        <v>3.8851422074931481E-2</v>
      </c>
      <c r="AD45" s="600">
        <v>0.28799232841999295</v>
      </c>
      <c r="AE45" s="609">
        <v>0.1361545481069471</v>
      </c>
      <c r="AF45" s="600">
        <v>0.36792667941880647</v>
      </c>
      <c r="AG45" s="609">
        <v>0.50850501932958936</v>
      </c>
      <c r="AH45" s="600">
        <v>0.51162407626562767</v>
      </c>
      <c r="AI45" s="609">
        <v>0.48048129705477471</v>
      </c>
      <c r="AJ45" s="600">
        <v>0.38043033994033482</v>
      </c>
      <c r="AK45" s="609">
        <v>0.25368235180397458</v>
      </c>
      <c r="AL45" s="600">
        <v>0</v>
      </c>
      <c r="AM45" s="609">
        <v>1.0584388027659203E-2</v>
      </c>
      <c r="AN45" s="877">
        <v>0.23424947464242291</v>
      </c>
      <c r="AO45" s="16" t="s">
        <v>308</v>
      </c>
      <c r="AP45" s="604"/>
      <c r="AQ45" s="604"/>
      <c r="AR45" s="604"/>
      <c r="AS45" s="604"/>
      <c r="AT45" s="604"/>
      <c r="AU45" s="604"/>
      <c r="AV45" s="604"/>
      <c r="AW45" s="604"/>
      <c r="AX45" s="604"/>
      <c r="AY45" s="604"/>
      <c r="AZ45" s="604"/>
      <c r="BA45" s="604"/>
      <c r="BB45" s="604"/>
      <c r="BC45" s="604"/>
    </row>
    <row r="46" spans="2:55">
      <c r="B46" s="603" t="s">
        <v>419</v>
      </c>
      <c r="C46" s="609">
        <v>0.24190511782707413</v>
      </c>
      <c r="D46" s="600">
        <v>5.9060610758022013E-2</v>
      </c>
      <c r="E46" s="609">
        <v>0.10139767197183465</v>
      </c>
      <c r="F46" s="600">
        <v>-7.9011542838562834E-2</v>
      </c>
      <c r="G46" s="609">
        <v>8.7103948663725519E-2</v>
      </c>
      <c r="H46" s="600">
        <v>6.6355508524905252E-2</v>
      </c>
      <c r="I46" s="609">
        <v>0.15007607041947402</v>
      </c>
      <c r="J46" s="600">
        <v>-4.382031632153921E-3</v>
      </c>
      <c r="K46" s="609">
        <v>0.11884152587206358</v>
      </c>
      <c r="L46" s="600">
        <v>0.1373555216421132</v>
      </c>
      <c r="M46" s="609">
        <v>3.9222733558877078E-3</v>
      </c>
      <c r="N46" s="600">
        <v>2.5427813009187367E-2</v>
      </c>
      <c r="O46" s="609">
        <v>9.8989328341416466E-2</v>
      </c>
      <c r="P46" s="600">
        <v>9.6898872120180085E-2</v>
      </c>
      <c r="Q46" s="609">
        <v>3.3909857909146655E-2</v>
      </c>
      <c r="R46" s="600">
        <v>-8.7336605955897192E-2</v>
      </c>
      <c r="S46" s="609">
        <v>-9.2281164316613123E-3</v>
      </c>
      <c r="T46" s="600">
        <v>-9.2662093956257283E-2</v>
      </c>
      <c r="U46" s="609">
        <v>1.6320841098947922E-2</v>
      </c>
      <c r="V46" s="600">
        <v>6.9616320462715084E-2</v>
      </c>
      <c r="W46" s="609">
        <v>2.764176362253801E-2</v>
      </c>
      <c r="X46" s="600">
        <v>-0.48724589832137932</v>
      </c>
      <c r="Y46" s="609">
        <v>0.12745737125604695</v>
      </c>
      <c r="Z46" s="600">
        <v>5.4109121752438552E-2</v>
      </c>
      <c r="AA46" s="609">
        <v>0.1295156214937502</v>
      </c>
      <c r="AB46" s="600">
        <v>0.24452643609620353</v>
      </c>
      <c r="AC46" s="609">
        <v>0.43325539377192052</v>
      </c>
      <c r="AD46" s="600">
        <v>5.8144328107575687E-2</v>
      </c>
      <c r="AE46" s="609">
        <v>0.19022093376953114</v>
      </c>
      <c r="AF46" s="600">
        <v>0</v>
      </c>
      <c r="AG46" s="609">
        <v>1.6023672781074503E-2</v>
      </c>
      <c r="AH46" s="600">
        <v>3.5421787630072879E-2</v>
      </c>
      <c r="AI46" s="609">
        <v>-9.2282592070155166E-3</v>
      </c>
      <c r="AJ46" s="600">
        <v>7.4453493293847442E-2</v>
      </c>
      <c r="AK46" s="609">
        <v>9.1002658890127805E-2</v>
      </c>
      <c r="AL46" s="600">
        <v>0</v>
      </c>
      <c r="AM46" s="609">
        <v>0.27878046548008356</v>
      </c>
      <c r="AN46" s="877">
        <v>7.5915879794186042E-2</v>
      </c>
      <c r="AO46" s="16" t="s">
        <v>309</v>
      </c>
      <c r="AP46" s="604"/>
      <c r="AQ46" s="604"/>
      <c r="AR46" s="604"/>
      <c r="AS46" s="604"/>
      <c r="AT46" s="604"/>
      <c r="AU46" s="604"/>
      <c r="AV46" s="604"/>
      <c r="AW46" s="604"/>
      <c r="AX46" s="604"/>
      <c r="AY46" s="604"/>
      <c r="AZ46" s="604"/>
      <c r="BA46" s="604"/>
      <c r="BB46" s="604"/>
      <c r="BC46" s="604"/>
    </row>
    <row r="47" spans="2:55">
      <c r="B47" s="603" t="s">
        <v>421</v>
      </c>
      <c r="C47" s="609">
        <v>0.14111396296661918</v>
      </c>
      <c r="D47" s="600">
        <v>7.1461788869942644E-2</v>
      </c>
      <c r="E47" s="609">
        <v>6.7959685184565563E-2</v>
      </c>
      <c r="F47" s="600">
        <v>0.17847504470817754</v>
      </c>
      <c r="G47" s="609">
        <v>5.4435410362051989E-2</v>
      </c>
      <c r="H47" s="600">
        <v>0.16403828918810939</v>
      </c>
      <c r="I47" s="609">
        <v>0.10291241034557705</v>
      </c>
      <c r="J47" s="600">
        <v>8.6547440819412125E-2</v>
      </c>
      <c r="K47" s="609">
        <v>0.10768676624531466</v>
      </c>
      <c r="L47" s="600">
        <v>3.531321631169021E-2</v>
      </c>
      <c r="M47" s="609">
        <v>3.8449217498652204E-2</v>
      </c>
      <c r="N47" s="600">
        <v>8.7891954744000675E-2</v>
      </c>
      <c r="O47" s="609">
        <v>0.11329002111351025</v>
      </c>
      <c r="P47" s="600">
        <v>9.5386655227547482E-2</v>
      </c>
      <c r="Q47" s="609">
        <v>0.12603296836067779</v>
      </c>
      <c r="R47" s="600">
        <v>0.1569255280078212</v>
      </c>
      <c r="S47" s="609">
        <v>0.15243184176361788</v>
      </c>
      <c r="T47" s="600">
        <v>0.18573400629826151</v>
      </c>
      <c r="U47" s="609">
        <v>9.2915643204517007E-2</v>
      </c>
      <c r="V47" s="600">
        <v>0.10289719571895634</v>
      </c>
      <c r="W47" s="609">
        <v>3.5809572368565641E-2</v>
      </c>
      <c r="X47" s="600">
        <v>0.56337836641240691</v>
      </c>
      <c r="Y47" s="609">
        <v>0.2091124300957217</v>
      </c>
      <c r="Z47" s="600">
        <v>8.0615123633212257E-2</v>
      </c>
      <c r="AA47" s="609">
        <v>8.6553301848816072E-2</v>
      </c>
      <c r="AB47" s="600">
        <v>7.5109322202345452E-2</v>
      </c>
      <c r="AC47" s="609">
        <v>0.35493821196340058</v>
      </c>
      <c r="AD47" s="600">
        <v>7.2927740485374967E-2</v>
      </c>
      <c r="AE47" s="609">
        <v>0.14984573744948446</v>
      </c>
      <c r="AF47" s="600">
        <v>0.33946027201749829</v>
      </c>
      <c r="AG47" s="609">
        <v>0.18476064718328905</v>
      </c>
      <c r="AH47" s="600">
        <v>6.5402893787583016E-2</v>
      </c>
      <c r="AI47" s="609">
        <v>5.8394656786934278E-2</v>
      </c>
      <c r="AJ47" s="600">
        <v>0.10214646336088715</v>
      </c>
      <c r="AK47" s="609">
        <v>9.8928956035054333E-2</v>
      </c>
      <c r="AL47" s="600">
        <v>0</v>
      </c>
      <c r="AM47" s="609">
        <v>4.0997861487639065E-2</v>
      </c>
      <c r="AN47" s="877">
        <v>0.12868539159356607</v>
      </c>
      <c r="AO47" s="16" t="s">
        <v>310</v>
      </c>
      <c r="AP47" s="604"/>
      <c r="AQ47" s="604"/>
      <c r="AR47" s="604"/>
      <c r="AS47" s="604"/>
      <c r="AT47" s="604"/>
      <c r="AU47" s="604"/>
      <c r="AV47" s="604"/>
      <c r="AW47" s="604"/>
      <c r="AX47" s="604"/>
      <c r="AY47" s="604"/>
      <c r="AZ47" s="604"/>
      <c r="BA47" s="604"/>
      <c r="BB47" s="604"/>
      <c r="BC47" s="604"/>
    </row>
    <row r="48" spans="2:55">
      <c r="B48" s="603" t="s">
        <v>423</v>
      </c>
      <c r="C48" s="609">
        <v>3.6694918839639538E-2</v>
      </c>
      <c r="D48" s="600">
        <v>3.425825453418075E-2</v>
      </c>
      <c r="E48" s="609">
        <v>6.0219419071093711E-2</v>
      </c>
      <c r="F48" s="600">
        <v>5.013818891237197E-2</v>
      </c>
      <c r="G48" s="609">
        <v>2.6616108214533123E-2</v>
      </c>
      <c r="H48" s="600">
        <v>2.0135297102935937E-2</v>
      </c>
      <c r="I48" s="609">
        <v>1.6083460117365792E-2</v>
      </c>
      <c r="J48" s="600">
        <v>3.8072721343551282E-2</v>
      </c>
      <c r="K48" s="609">
        <v>3.5524138629686744E-2</v>
      </c>
      <c r="L48" s="600">
        <v>2.5554657052003087E-2</v>
      </c>
      <c r="M48" s="609">
        <v>7.938306234226913E-3</v>
      </c>
      <c r="N48" s="600">
        <v>3.0763522868967205E-2</v>
      </c>
      <c r="O48" s="609">
        <v>8.6943615916043882E-3</v>
      </c>
      <c r="P48" s="600">
        <v>9.4199413311841663E-3</v>
      </c>
      <c r="Q48" s="609">
        <v>1.5713657181025069E-2</v>
      </c>
      <c r="R48" s="600">
        <v>1.1043807967059968E-2</v>
      </c>
      <c r="S48" s="609">
        <v>3.967438433275355E-3</v>
      </c>
      <c r="T48" s="600">
        <v>6.5247400888658819E-3</v>
      </c>
      <c r="U48" s="609">
        <v>-7.8062944156707167E-3</v>
      </c>
      <c r="V48" s="600">
        <v>2.2810552784246318E-2</v>
      </c>
      <c r="W48" s="609">
        <v>3.5681006026135227E-2</v>
      </c>
      <c r="X48" s="600">
        <v>9.5549821006160426E-2</v>
      </c>
      <c r="Y48" s="609">
        <v>4.4773046968813256E-2</v>
      </c>
      <c r="Z48" s="600">
        <v>1.836520199878303E-2</v>
      </c>
      <c r="AA48" s="609">
        <v>3.961002365621237E-2</v>
      </c>
      <c r="AB48" s="600">
        <v>1.9389783343271714E-2</v>
      </c>
      <c r="AC48" s="609">
        <v>4.7665516897103674E-2</v>
      </c>
      <c r="AD48" s="600">
        <v>5.658658080976825E-2</v>
      </c>
      <c r="AE48" s="609">
        <v>3.4142616814307622E-2</v>
      </c>
      <c r="AF48" s="600">
        <v>1.3364411395852599E-3</v>
      </c>
      <c r="AG48" s="609">
        <v>1.2908665701512959E-2</v>
      </c>
      <c r="AH48" s="600">
        <v>1.4738569813581407E-2</v>
      </c>
      <c r="AI48" s="609">
        <v>3.223942489080743E-2</v>
      </c>
      <c r="AJ48" s="600">
        <v>4.5820890963384889E-2</v>
      </c>
      <c r="AK48" s="609">
        <v>6.3108137728602604E-2</v>
      </c>
      <c r="AL48" s="600">
        <v>0</v>
      </c>
      <c r="AM48" s="609">
        <v>1.4628423075962954E-2</v>
      </c>
      <c r="AN48" s="877">
        <v>2.6144478305355837E-2</v>
      </c>
      <c r="AO48" s="16" t="s">
        <v>311</v>
      </c>
      <c r="AP48" s="604"/>
      <c r="AQ48" s="604"/>
      <c r="AR48" s="604"/>
      <c r="AS48" s="604"/>
      <c r="AT48" s="604"/>
      <c r="AU48" s="604"/>
      <c r="AV48" s="604"/>
      <c r="AW48" s="604"/>
      <c r="AX48" s="604"/>
      <c r="AY48" s="604"/>
      <c r="AZ48" s="604"/>
      <c r="BA48" s="604"/>
      <c r="BB48" s="604"/>
      <c r="BC48" s="604"/>
    </row>
    <row r="49" spans="2:55">
      <c r="B49" s="603" t="s">
        <v>425</v>
      </c>
      <c r="C49" s="609">
        <v>-7.4098492433964658E-2</v>
      </c>
      <c r="D49" s="600">
        <v>0</v>
      </c>
      <c r="E49" s="609">
        <v>-3.62104668324764E-3</v>
      </c>
      <c r="F49" s="600">
        <v>-1.6257519102584946E-5</v>
      </c>
      <c r="G49" s="609">
        <v>0</v>
      </c>
      <c r="H49" s="600">
        <v>0</v>
      </c>
      <c r="I49" s="609">
        <v>0</v>
      </c>
      <c r="J49" s="600">
        <v>-3.7057349954790034E-6</v>
      </c>
      <c r="K49" s="609">
        <v>0</v>
      </c>
      <c r="L49" s="600">
        <v>0</v>
      </c>
      <c r="M49" s="609">
        <v>0</v>
      </c>
      <c r="N49" s="600">
        <v>-3.8248816199138638E-6</v>
      </c>
      <c r="O49" s="609">
        <v>0</v>
      </c>
      <c r="P49" s="600">
        <v>-4.3329996923570218E-6</v>
      </c>
      <c r="Q49" s="609">
        <v>-2.2796543132199433E-6</v>
      </c>
      <c r="R49" s="600">
        <v>-5.1727437784824207E-6</v>
      </c>
      <c r="S49" s="609">
        <v>0</v>
      </c>
      <c r="T49" s="600">
        <v>0</v>
      </c>
      <c r="U49" s="609">
        <v>-2.2573777453593252E-6</v>
      </c>
      <c r="V49" s="600">
        <v>-5.8071672057653557E-6</v>
      </c>
      <c r="W49" s="609">
        <v>-4.1613738357603432E-3</v>
      </c>
      <c r="X49" s="600">
        <v>-4.9966478185521103E-4</v>
      </c>
      <c r="Y49" s="609">
        <v>-4.7980924280371907E-2</v>
      </c>
      <c r="Z49" s="600">
        <v>0</v>
      </c>
      <c r="AA49" s="609">
        <v>-4.5993432446182547E-4</v>
      </c>
      <c r="AB49" s="600">
        <v>-1.6018187239117472E-2</v>
      </c>
      <c r="AC49" s="609">
        <v>-2.173934047671958E-4</v>
      </c>
      <c r="AD49" s="600">
        <v>-1.3205415811496667E-3</v>
      </c>
      <c r="AE49" s="609">
        <v>-9.3116227675384419E-6</v>
      </c>
      <c r="AF49" s="600">
        <v>0</v>
      </c>
      <c r="AG49" s="609">
        <v>-3.5509171611753662E-3</v>
      </c>
      <c r="AH49" s="600">
        <v>-1.1506908949720025E-2</v>
      </c>
      <c r="AI49" s="609">
        <v>-3.004707601842253E-2</v>
      </c>
      <c r="AJ49" s="600">
        <v>-3.4908938579177112E-5</v>
      </c>
      <c r="AK49" s="609">
        <v>-2.7228777550417487E-6</v>
      </c>
      <c r="AL49" s="600">
        <v>0</v>
      </c>
      <c r="AM49" s="609">
        <v>-4.2270983632475435E-3</v>
      </c>
      <c r="AN49" s="877">
        <v>-3.2250247806924525E-3</v>
      </c>
      <c r="AO49" s="16" t="s">
        <v>312</v>
      </c>
      <c r="AP49" s="604"/>
      <c r="AQ49" s="604"/>
      <c r="AR49" s="604"/>
      <c r="AS49" s="604"/>
      <c r="AT49" s="604"/>
      <c r="AU49" s="604"/>
      <c r="AV49" s="604"/>
      <c r="AW49" s="604"/>
      <c r="AX49" s="604"/>
      <c r="AY49" s="604"/>
      <c r="AZ49" s="604"/>
      <c r="BA49" s="604"/>
      <c r="BB49" s="604"/>
      <c r="BC49" s="604"/>
    </row>
    <row r="50" spans="2:55">
      <c r="B50" s="605" t="s">
        <v>426</v>
      </c>
      <c r="C50" s="610">
        <v>0.43410568475087791</v>
      </c>
      <c r="D50" s="601">
        <v>0.37823593241357928</v>
      </c>
      <c r="E50" s="610">
        <v>0.38100920876040495</v>
      </c>
      <c r="F50" s="601">
        <v>0.4371484311494066</v>
      </c>
      <c r="G50" s="610">
        <v>0.37450322674736575</v>
      </c>
      <c r="H50" s="601">
        <v>0.37457213505955017</v>
      </c>
      <c r="I50" s="610">
        <v>0.3657900456422517</v>
      </c>
      <c r="J50" s="601">
        <v>0.36493892948727452</v>
      </c>
      <c r="K50" s="610">
        <v>0.50886415056111478</v>
      </c>
      <c r="L50" s="601">
        <v>0.31896200545992909</v>
      </c>
      <c r="M50" s="610">
        <v>0.18250291045184278</v>
      </c>
      <c r="N50" s="601">
        <v>0.45419321771991156</v>
      </c>
      <c r="O50" s="610">
        <v>0.44507854130061136</v>
      </c>
      <c r="P50" s="601">
        <v>0.4675653308028615</v>
      </c>
      <c r="Q50" s="610">
        <v>0.33179000736328346</v>
      </c>
      <c r="R50" s="601">
        <v>0.36164203578504145</v>
      </c>
      <c r="S50" s="610">
        <v>0.36646549606764944</v>
      </c>
      <c r="T50" s="601">
        <v>0.31231396402225958</v>
      </c>
      <c r="U50" s="610">
        <v>0.22407408713760268</v>
      </c>
      <c r="V50" s="601">
        <v>0.45193698062148302</v>
      </c>
      <c r="W50" s="610">
        <v>0.45231287553459426</v>
      </c>
      <c r="X50" s="601">
        <v>0.38825851011346818</v>
      </c>
      <c r="Y50" s="610">
        <v>0.49176587641952857</v>
      </c>
      <c r="Z50" s="601">
        <v>0.65296037467962309</v>
      </c>
      <c r="AA50" s="610">
        <v>0.66447748206084833</v>
      </c>
      <c r="AB50" s="601">
        <v>0.67079109520969982</v>
      </c>
      <c r="AC50" s="610">
        <v>0.87714454567999045</v>
      </c>
      <c r="AD50" s="601">
        <v>0.48674468420542594</v>
      </c>
      <c r="AE50" s="610">
        <v>0.52458578798055733</v>
      </c>
      <c r="AF50" s="601">
        <v>0.71869919729080367</v>
      </c>
      <c r="AG50" s="610">
        <v>0.72811938208950477</v>
      </c>
      <c r="AH50" s="601">
        <v>0.62625293040849728</v>
      </c>
      <c r="AI50" s="610">
        <v>0.56885505005013515</v>
      </c>
      <c r="AJ50" s="601">
        <v>0.61741257856329357</v>
      </c>
      <c r="AK50" s="610">
        <v>0.52794012936392209</v>
      </c>
      <c r="AL50" s="601">
        <v>0</v>
      </c>
      <c r="AM50" s="610">
        <v>0.34492456959318341</v>
      </c>
      <c r="AN50" s="878">
        <v>0.47503285604277029</v>
      </c>
      <c r="AO50" s="16" t="s">
        <v>313</v>
      </c>
      <c r="AP50" s="604"/>
      <c r="AQ50" s="604"/>
      <c r="AR50" s="604"/>
      <c r="AS50" s="604"/>
      <c r="AT50" s="604"/>
      <c r="AU50" s="604"/>
      <c r="AV50" s="604"/>
      <c r="AW50" s="604"/>
      <c r="AX50" s="604"/>
      <c r="AY50" s="604"/>
      <c r="AZ50" s="604"/>
      <c r="BA50" s="604"/>
      <c r="BB50" s="604"/>
      <c r="BC50" s="604"/>
    </row>
    <row r="51" spans="2:55">
      <c r="B51" s="606" t="s">
        <v>427</v>
      </c>
      <c r="C51" s="611">
        <v>1</v>
      </c>
      <c r="D51" s="602">
        <v>1</v>
      </c>
      <c r="E51" s="611">
        <v>1</v>
      </c>
      <c r="F51" s="602">
        <v>1</v>
      </c>
      <c r="G51" s="611">
        <v>1</v>
      </c>
      <c r="H51" s="602">
        <v>1</v>
      </c>
      <c r="I51" s="611">
        <v>1</v>
      </c>
      <c r="J51" s="602">
        <v>1</v>
      </c>
      <c r="K51" s="611">
        <v>1</v>
      </c>
      <c r="L51" s="602">
        <v>1</v>
      </c>
      <c r="M51" s="611">
        <v>1</v>
      </c>
      <c r="N51" s="602">
        <v>1</v>
      </c>
      <c r="O51" s="611">
        <v>1</v>
      </c>
      <c r="P51" s="602">
        <v>1</v>
      </c>
      <c r="Q51" s="611">
        <v>1</v>
      </c>
      <c r="R51" s="602">
        <v>1</v>
      </c>
      <c r="S51" s="611">
        <v>1</v>
      </c>
      <c r="T51" s="602">
        <v>1</v>
      </c>
      <c r="U51" s="611">
        <v>1</v>
      </c>
      <c r="V51" s="602">
        <v>1</v>
      </c>
      <c r="W51" s="611">
        <v>1</v>
      </c>
      <c r="X51" s="602">
        <v>1</v>
      </c>
      <c r="Y51" s="611">
        <v>1</v>
      </c>
      <c r="Z51" s="602">
        <v>1</v>
      </c>
      <c r="AA51" s="611">
        <v>1</v>
      </c>
      <c r="AB51" s="602">
        <v>1</v>
      </c>
      <c r="AC51" s="611">
        <v>1</v>
      </c>
      <c r="AD51" s="602">
        <v>1</v>
      </c>
      <c r="AE51" s="611">
        <v>1</v>
      </c>
      <c r="AF51" s="602">
        <v>1</v>
      </c>
      <c r="AG51" s="611">
        <v>1</v>
      </c>
      <c r="AH51" s="602">
        <v>1</v>
      </c>
      <c r="AI51" s="611">
        <v>1</v>
      </c>
      <c r="AJ51" s="602">
        <v>1</v>
      </c>
      <c r="AK51" s="611">
        <v>1</v>
      </c>
      <c r="AL51" s="602">
        <v>1</v>
      </c>
      <c r="AM51" s="611">
        <v>1</v>
      </c>
      <c r="AN51" s="879">
        <v>1</v>
      </c>
      <c r="AO51" s="17" t="s">
        <v>314</v>
      </c>
      <c r="AP51" s="604"/>
      <c r="AQ51" s="604"/>
      <c r="AR51" s="604"/>
      <c r="AS51" s="604"/>
      <c r="AT51" s="604"/>
      <c r="AU51" s="604"/>
      <c r="AV51" s="604"/>
      <c r="AW51" s="604"/>
      <c r="AX51" s="604"/>
      <c r="AY51" s="604"/>
      <c r="AZ51" s="604"/>
      <c r="BA51" s="604"/>
      <c r="BB51" s="604"/>
      <c r="BC51" s="604"/>
    </row>
    <row r="53" spans="2:55">
      <c r="C53" s="604"/>
    </row>
    <row r="54" spans="2:55">
      <c r="C54" s="604"/>
    </row>
    <row r="55" spans="2:55">
      <c r="B55" s="607"/>
    </row>
    <row r="56" spans="2:55">
      <c r="B56" s="607"/>
    </row>
    <row r="57" spans="2:55">
      <c r="B57" s="607"/>
    </row>
    <row r="58" spans="2:55">
      <c r="B58" s="607"/>
    </row>
    <row r="59" spans="2:55">
      <c r="B59" s="607"/>
    </row>
    <row r="60" spans="2:55">
      <c r="B60" s="607"/>
    </row>
  </sheetData>
  <sheetProtection sheet="1" objects="1" scenarios="1"/>
  <mergeCells count="1">
    <mergeCell ref="B3:B5"/>
  </mergeCells>
  <phoneticPr fontId="4"/>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B1:AP52"/>
  <sheetViews>
    <sheetView zoomScale="85" zoomScaleNormal="85" workbookViewId="0"/>
  </sheetViews>
  <sheetFormatPr defaultRowHeight="12.75"/>
  <cols>
    <col min="1" max="1" width="2.265625" customWidth="1"/>
    <col min="2" max="2" width="33.9296875" bestFit="1" customWidth="1"/>
    <col min="3" max="33" width="9.46484375" bestFit="1" customWidth="1"/>
    <col min="34" max="34" width="9.46484375" customWidth="1"/>
    <col min="35" max="36" width="9.46484375" bestFit="1" customWidth="1"/>
    <col min="37" max="39" width="9.46484375" customWidth="1"/>
    <col min="40" max="40" width="9.33203125" bestFit="1" customWidth="1"/>
    <col min="42" max="42" width="3.265625" bestFit="1" customWidth="1"/>
    <col min="259" max="289" width="9.46484375" bestFit="1" customWidth="1"/>
    <col min="290" max="290" width="9.46484375" customWidth="1"/>
    <col min="291" max="292" width="9.46484375" bestFit="1" customWidth="1"/>
    <col min="293" max="295" width="9.46484375" customWidth="1"/>
    <col min="296" max="296" width="9.33203125" bestFit="1" customWidth="1"/>
    <col min="515" max="545" width="9.46484375" bestFit="1" customWidth="1"/>
    <col min="546" max="546" width="9.46484375" customWidth="1"/>
    <col min="547" max="548" width="9.46484375" bestFit="1" customWidth="1"/>
    <col min="549" max="551" width="9.46484375" customWidth="1"/>
    <col min="552" max="552" width="9.33203125" bestFit="1" customWidth="1"/>
    <col min="771" max="801" width="9.46484375" bestFit="1" customWidth="1"/>
    <col min="802" max="802" width="9.46484375" customWidth="1"/>
    <col min="803" max="804" width="9.46484375" bestFit="1" customWidth="1"/>
    <col min="805" max="807" width="9.46484375" customWidth="1"/>
    <col min="808" max="808" width="9.33203125" bestFit="1" customWidth="1"/>
    <col min="1027" max="1057" width="9.46484375" bestFit="1" customWidth="1"/>
    <col min="1058" max="1058" width="9.46484375" customWidth="1"/>
    <col min="1059" max="1060" width="9.46484375" bestFit="1" customWidth="1"/>
    <col min="1061" max="1063" width="9.46484375" customWidth="1"/>
    <col min="1064" max="1064" width="9.33203125" bestFit="1" customWidth="1"/>
    <col min="1283" max="1313" width="9.46484375" bestFit="1" customWidth="1"/>
    <col min="1314" max="1314" width="9.46484375" customWidth="1"/>
    <col min="1315" max="1316" width="9.46484375" bestFit="1" customWidth="1"/>
    <col min="1317" max="1319" width="9.46484375" customWidth="1"/>
    <col min="1320" max="1320" width="9.33203125" bestFit="1" customWidth="1"/>
    <col min="1539" max="1569" width="9.46484375" bestFit="1" customWidth="1"/>
    <col min="1570" max="1570" width="9.46484375" customWidth="1"/>
    <col min="1571" max="1572" width="9.46484375" bestFit="1" customWidth="1"/>
    <col min="1573" max="1575" width="9.46484375" customWidth="1"/>
    <col min="1576" max="1576" width="9.33203125" bestFit="1" customWidth="1"/>
    <col min="1795" max="1825" width="9.46484375" bestFit="1" customWidth="1"/>
    <col min="1826" max="1826" width="9.46484375" customWidth="1"/>
    <col min="1827" max="1828" width="9.46484375" bestFit="1" customWidth="1"/>
    <col min="1829" max="1831" width="9.46484375" customWidth="1"/>
    <col min="1832" max="1832" width="9.33203125" bestFit="1" customWidth="1"/>
    <col min="2051" max="2081" width="9.46484375" bestFit="1" customWidth="1"/>
    <col min="2082" max="2082" width="9.46484375" customWidth="1"/>
    <col min="2083" max="2084" width="9.46484375" bestFit="1" customWidth="1"/>
    <col min="2085" max="2087" width="9.46484375" customWidth="1"/>
    <col min="2088" max="2088" width="9.33203125" bestFit="1" customWidth="1"/>
    <col min="2307" max="2337" width="9.46484375" bestFit="1" customWidth="1"/>
    <col min="2338" max="2338" width="9.46484375" customWidth="1"/>
    <col min="2339" max="2340" width="9.46484375" bestFit="1" customWidth="1"/>
    <col min="2341" max="2343" width="9.46484375" customWidth="1"/>
    <col min="2344" max="2344" width="9.33203125" bestFit="1" customWidth="1"/>
    <col min="2563" max="2593" width="9.46484375" bestFit="1" customWidth="1"/>
    <col min="2594" max="2594" width="9.46484375" customWidth="1"/>
    <col min="2595" max="2596" width="9.46484375" bestFit="1" customWidth="1"/>
    <col min="2597" max="2599" width="9.46484375" customWidth="1"/>
    <col min="2600" max="2600" width="9.33203125" bestFit="1" customWidth="1"/>
    <col min="2819" max="2849" width="9.46484375" bestFit="1" customWidth="1"/>
    <col min="2850" max="2850" width="9.46484375" customWidth="1"/>
    <col min="2851" max="2852" width="9.46484375" bestFit="1" customWidth="1"/>
    <col min="2853" max="2855" width="9.46484375" customWidth="1"/>
    <col min="2856" max="2856" width="9.33203125" bestFit="1" customWidth="1"/>
    <col min="3075" max="3105" width="9.46484375" bestFit="1" customWidth="1"/>
    <col min="3106" max="3106" width="9.46484375" customWidth="1"/>
    <col min="3107" max="3108" width="9.46484375" bestFit="1" customWidth="1"/>
    <col min="3109" max="3111" width="9.46484375" customWidth="1"/>
    <col min="3112" max="3112" width="9.33203125" bestFit="1" customWidth="1"/>
    <col min="3331" max="3361" width="9.46484375" bestFit="1" customWidth="1"/>
    <col min="3362" max="3362" width="9.46484375" customWidth="1"/>
    <col min="3363" max="3364" width="9.46484375" bestFit="1" customWidth="1"/>
    <col min="3365" max="3367" width="9.46484375" customWidth="1"/>
    <col min="3368" max="3368" width="9.33203125" bestFit="1" customWidth="1"/>
    <col min="3587" max="3617" width="9.46484375" bestFit="1" customWidth="1"/>
    <col min="3618" max="3618" width="9.46484375" customWidth="1"/>
    <col min="3619" max="3620" width="9.46484375" bestFit="1" customWidth="1"/>
    <col min="3621" max="3623" width="9.46484375" customWidth="1"/>
    <col min="3624" max="3624" width="9.33203125" bestFit="1" customWidth="1"/>
    <col min="3843" max="3873" width="9.46484375" bestFit="1" customWidth="1"/>
    <col min="3874" max="3874" width="9.46484375" customWidth="1"/>
    <col min="3875" max="3876" width="9.46484375" bestFit="1" customWidth="1"/>
    <col min="3877" max="3879" width="9.46484375" customWidth="1"/>
    <col min="3880" max="3880" width="9.33203125" bestFit="1" customWidth="1"/>
    <col min="4099" max="4129" width="9.46484375" bestFit="1" customWidth="1"/>
    <col min="4130" max="4130" width="9.46484375" customWidth="1"/>
    <col min="4131" max="4132" width="9.46484375" bestFit="1" customWidth="1"/>
    <col min="4133" max="4135" width="9.46484375" customWidth="1"/>
    <col min="4136" max="4136" width="9.33203125" bestFit="1" customWidth="1"/>
    <col min="4355" max="4385" width="9.46484375" bestFit="1" customWidth="1"/>
    <col min="4386" max="4386" width="9.46484375" customWidth="1"/>
    <col min="4387" max="4388" width="9.46484375" bestFit="1" customWidth="1"/>
    <col min="4389" max="4391" width="9.46484375" customWidth="1"/>
    <col min="4392" max="4392" width="9.33203125" bestFit="1" customWidth="1"/>
    <col min="4611" max="4641" width="9.46484375" bestFit="1" customWidth="1"/>
    <col min="4642" max="4642" width="9.46484375" customWidth="1"/>
    <col min="4643" max="4644" width="9.46484375" bestFit="1" customWidth="1"/>
    <col min="4645" max="4647" width="9.46484375" customWidth="1"/>
    <col min="4648" max="4648" width="9.33203125" bestFit="1" customWidth="1"/>
    <col min="4867" max="4897" width="9.46484375" bestFit="1" customWidth="1"/>
    <col min="4898" max="4898" width="9.46484375" customWidth="1"/>
    <col min="4899" max="4900" width="9.46484375" bestFit="1" customWidth="1"/>
    <col min="4901" max="4903" width="9.46484375" customWidth="1"/>
    <col min="4904" max="4904" width="9.33203125" bestFit="1" customWidth="1"/>
    <col min="5123" max="5153" width="9.46484375" bestFit="1" customWidth="1"/>
    <col min="5154" max="5154" width="9.46484375" customWidth="1"/>
    <col min="5155" max="5156" width="9.46484375" bestFit="1" customWidth="1"/>
    <col min="5157" max="5159" width="9.46484375" customWidth="1"/>
    <col min="5160" max="5160" width="9.33203125" bestFit="1" customWidth="1"/>
    <col min="5379" max="5409" width="9.46484375" bestFit="1" customWidth="1"/>
    <col min="5410" max="5410" width="9.46484375" customWidth="1"/>
    <col min="5411" max="5412" width="9.46484375" bestFit="1" customWidth="1"/>
    <col min="5413" max="5415" width="9.46484375" customWidth="1"/>
    <col min="5416" max="5416" width="9.33203125" bestFit="1" customWidth="1"/>
    <col min="5635" max="5665" width="9.46484375" bestFit="1" customWidth="1"/>
    <col min="5666" max="5666" width="9.46484375" customWidth="1"/>
    <col min="5667" max="5668" width="9.46484375" bestFit="1" customWidth="1"/>
    <col min="5669" max="5671" width="9.46484375" customWidth="1"/>
    <col min="5672" max="5672" width="9.33203125" bestFit="1" customWidth="1"/>
    <col min="5891" max="5921" width="9.46484375" bestFit="1" customWidth="1"/>
    <col min="5922" max="5922" width="9.46484375" customWidth="1"/>
    <col min="5923" max="5924" width="9.46484375" bestFit="1" customWidth="1"/>
    <col min="5925" max="5927" width="9.46484375" customWidth="1"/>
    <col min="5928" max="5928" width="9.33203125" bestFit="1" customWidth="1"/>
    <col min="6147" max="6177" width="9.46484375" bestFit="1" customWidth="1"/>
    <col min="6178" max="6178" width="9.46484375" customWidth="1"/>
    <col min="6179" max="6180" width="9.46484375" bestFit="1" customWidth="1"/>
    <col min="6181" max="6183" width="9.46484375" customWidth="1"/>
    <col min="6184" max="6184" width="9.33203125" bestFit="1" customWidth="1"/>
    <col min="6403" max="6433" width="9.46484375" bestFit="1" customWidth="1"/>
    <col min="6434" max="6434" width="9.46484375" customWidth="1"/>
    <col min="6435" max="6436" width="9.46484375" bestFit="1" customWidth="1"/>
    <col min="6437" max="6439" width="9.46484375" customWidth="1"/>
    <col min="6440" max="6440" width="9.33203125" bestFit="1" customWidth="1"/>
    <col min="6659" max="6689" width="9.46484375" bestFit="1" customWidth="1"/>
    <col min="6690" max="6690" width="9.46484375" customWidth="1"/>
    <col min="6691" max="6692" width="9.46484375" bestFit="1" customWidth="1"/>
    <col min="6693" max="6695" width="9.46484375" customWidth="1"/>
    <col min="6696" max="6696" width="9.33203125" bestFit="1" customWidth="1"/>
    <col min="6915" max="6945" width="9.46484375" bestFit="1" customWidth="1"/>
    <col min="6946" max="6946" width="9.46484375" customWidth="1"/>
    <col min="6947" max="6948" width="9.46484375" bestFit="1" customWidth="1"/>
    <col min="6949" max="6951" width="9.46484375" customWidth="1"/>
    <col min="6952" max="6952" width="9.33203125" bestFit="1" customWidth="1"/>
    <col min="7171" max="7201" width="9.46484375" bestFit="1" customWidth="1"/>
    <col min="7202" max="7202" width="9.46484375" customWidth="1"/>
    <col min="7203" max="7204" width="9.46484375" bestFit="1" customWidth="1"/>
    <col min="7205" max="7207" width="9.46484375" customWidth="1"/>
    <col min="7208" max="7208" width="9.33203125" bestFit="1" customWidth="1"/>
    <col min="7427" max="7457" width="9.46484375" bestFit="1" customWidth="1"/>
    <col min="7458" max="7458" width="9.46484375" customWidth="1"/>
    <col min="7459" max="7460" width="9.46484375" bestFit="1" customWidth="1"/>
    <col min="7461" max="7463" width="9.46484375" customWidth="1"/>
    <col min="7464" max="7464" width="9.33203125" bestFit="1" customWidth="1"/>
    <col min="7683" max="7713" width="9.46484375" bestFit="1" customWidth="1"/>
    <col min="7714" max="7714" width="9.46484375" customWidth="1"/>
    <col min="7715" max="7716" width="9.46484375" bestFit="1" customWidth="1"/>
    <col min="7717" max="7719" width="9.46484375" customWidth="1"/>
    <col min="7720" max="7720" width="9.33203125" bestFit="1" customWidth="1"/>
    <col min="7939" max="7969" width="9.46484375" bestFit="1" customWidth="1"/>
    <col min="7970" max="7970" width="9.46484375" customWidth="1"/>
    <col min="7971" max="7972" width="9.46484375" bestFit="1" customWidth="1"/>
    <col min="7973" max="7975" width="9.46484375" customWidth="1"/>
    <col min="7976" max="7976" width="9.33203125" bestFit="1" customWidth="1"/>
    <col min="8195" max="8225" width="9.46484375" bestFit="1" customWidth="1"/>
    <col min="8226" max="8226" width="9.46484375" customWidth="1"/>
    <col min="8227" max="8228" width="9.46484375" bestFit="1" customWidth="1"/>
    <col min="8229" max="8231" width="9.46484375" customWidth="1"/>
    <col min="8232" max="8232" width="9.33203125" bestFit="1" customWidth="1"/>
    <col min="8451" max="8481" width="9.46484375" bestFit="1" customWidth="1"/>
    <col min="8482" max="8482" width="9.46484375" customWidth="1"/>
    <col min="8483" max="8484" width="9.46484375" bestFit="1" customWidth="1"/>
    <col min="8485" max="8487" width="9.46484375" customWidth="1"/>
    <col min="8488" max="8488" width="9.33203125" bestFit="1" customWidth="1"/>
    <col min="8707" max="8737" width="9.46484375" bestFit="1" customWidth="1"/>
    <col min="8738" max="8738" width="9.46484375" customWidth="1"/>
    <col min="8739" max="8740" width="9.46484375" bestFit="1" customWidth="1"/>
    <col min="8741" max="8743" width="9.46484375" customWidth="1"/>
    <col min="8744" max="8744" width="9.33203125" bestFit="1" customWidth="1"/>
    <col min="8963" max="8993" width="9.46484375" bestFit="1" customWidth="1"/>
    <col min="8994" max="8994" width="9.46484375" customWidth="1"/>
    <col min="8995" max="8996" width="9.46484375" bestFit="1" customWidth="1"/>
    <col min="8997" max="8999" width="9.46484375" customWidth="1"/>
    <col min="9000" max="9000" width="9.33203125" bestFit="1" customWidth="1"/>
    <col min="9219" max="9249" width="9.46484375" bestFit="1" customWidth="1"/>
    <col min="9250" max="9250" width="9.46484375" customWidth="1"/>
    <col min="9251" max="9252" width="9.46484375" bestFit="1" customWidth="1"/>
    <col min="9253" max="9255" width="9.46484375" customWidth="1"/>
    <col min="9256" max="9256" width="9.33203125" bestFit="1" customWidth="1"/>
    <col min="9475" max="9505" width="9.46484375" bestFit="1" customWidth="1"/>
    <col min="9506" max="9506" width="9.46484375" customWidth="1"/>
    <col min="9507" max="9508" width="9.46484375" bestFit="1" customWidth="1"/>
    <col min="9509" max="9511" width="9.46484375" customWidth="1"/>
    <col min="9512" max="9512" width="9.33203125" bestFit="1" customWidth="1"/>
    <col min="9731" max="9761" width="9.46484375" bestFit="1" customWidth="1"/>
    <col min="9762" max="9762" width="9.46484375" customWidth="1"/>
    <col min="9763" max="9764" width="9.46484375" bestFit="1" customWidth="1"/>
    <col min="9765" max="9767" width="9.46484375" customWidth="1"/>
    <col min="9768" max="9768" width="9.33203125" bestFit="1" customWidth="1"/>
    <col min="9987" max="10017" width="9.46484375" bestFit="1" customWidth="1"/>
    <col min="10018" max="10018" width="9.46484375" customWidth="1"/>
    <col min="10019" max="10020" width="9.46484375" bestFit="1" customWidth="1"/>
    <col min="10021" max="10023" width="9.46484375" customWidth="1"/>
    <col min="10024" max="10024" width="9.33203125" bestFit="1" customWidth="1"/>
    <col min="10243" max="10273" width="9.46484375" bestFit="1" customWidth="1"/>
    <col min="10274" max="10274" width="9.46484375" customWidth="1"/>
    <col min="10275" max="10276" width="9.46484375" bestFit="1" customWidth="1"/>
    <col min="10277" max="10279" width="9.46484375" customWidth="1"/>
    <col min="10280" max="10280" width="9.33203125" bestFit="1" customWidth="1"/>
    <col min="10499" max="10529" width="9.46484375" bestFit="1" customWidth="1"/>
    <col min="10530" max="10530" width="9.46484375" customWidth="1"/>
    <col min="10531" max="10532" width="9.46484375" bestFit="1" customWidth="1"/>
    <col min="10533" max="10535" width="9.46484375" customWidth="1"/>
    <col min="10536" max="10536" width="9.33203125" bestFit="1" customWidth="1"/>
    <col min="10755" max="10785" width="9.46484375" bestFit="1" customWidth="1"/>
    <col min="10786" max="10786" width="9.46484375" customWidth="1"/>
    <col min="10787" max="10788" width="9.46484375" bestFit="1" customWidth="1"/>
    <col min="10789" max="10791" width="9.46484375" customWidth="1"/>
    <col min="10792" max="10792" width="9.33203125" bestFit="1" customWidth="1"/>
    <col min="11011" max="11041" width="9.46484375" bestFit="1" customWidth="1"/>
    <col min="11042" max="11042" width="9.46484375" customWidth="1"/>
    <col min="11043" max="11044" width="9.46484375" bestFit="1" customWidth="1"/>
    <col min="11045" max="11047" width="9.46484375" customWidth="1"/>
    <col min="11048" max="11048" width="9.33203125" bestFit="1" customWidth="1"/>
    <col min="11267" max="11297" width="9.46484375" bestFit="1" customWidth="1"/>
    <col min="11298" max="11298" width="9.46484375" customWidth="1"/>
    <col min="11299" max="11300" width="9.46484375" bestFit="1" customWidth="1"/>
    <col min="11301" max="11303" width="9.46484375" customWidth="1"/>
    <col min="11304" max="11304" width="9.33203125" bestFit="1" customWidth="1"/>
    <col min="11523" max="11553" width="9.46484375" bestFit="1" customWidth="1"/>
    <col min="11554" max="11554" width="9.46484375" customWidth="1"/>
    <col min="11555" max="11556" width="9.46484375" bestFit="1" customWidth="1"/>
    <col min="11557" max="11559" width="9.46484375" customWidth="1"/>
    <col min="11560" max="11560" width="9.33203125" bestFit="1" customWidth="1"/>
    <col min="11779" max="11809" width="9.46484375" bestFit="1" customWidth="1"/>
    <col min="11810" max="11810" width="9.46484375" customWidth="1"/>
    <col min="11811" max="11812" width="9.46484375" bestFit="1" customWidth="1"/>
    <col min="11813" max="11815" width="9.46484375" customWidth="1"/>
    <col min="11816" max="11816" width="9.33203125" bestFit="1" customWidth="1"/>
    <col min="12035" max="12065" width="9.46484375" bestFit="1" customWidth="1"/>
    <col min="12066" max="12066" width="9.46484375" customWidth="1"/>
    <col min="12067" max="12068" width="9.46484375" bestFit="1" customWidth="1"/>
    <col min="12069" max="12071" width="9.46484375" customWidth="1"/>
    <col min="12072" max="12072" width="9.33203125" bestFit="1" customWidth="1"/>
    <col min="12291" max="12321" width="9.46484375" bestFit="1" customWidth="1"/>
    <col min="12322" max="12322" width="9.46484375" customWidth="1"/>
    <col min="12323" max="12324" width="9.46484375" bestFit="1" customWidth="1"/>
    <col min="12325" max="12327" width="9.46484375" customWidth="1"/>
    <col min="12328" max="12328" width="9.33203125" bestFit="1" customWidth="1"/>
    <col min="12547" max="12577" width="9.46484375" bestFit="1" customWidth="1"/>
    <col min="12578" max="12578" width="9.46484375" customWidth="1"/>
    <col min="12579" max="12580" width="9.46484375" bestFit="1" customWidth="1"/>
    <col min="12581" max="12583" width="9.46484375" customWidth="1"/>
    <col min="12584" max="12584" width="9.33203125" bestFit="1" customWidth="1"/>
    <col min="12803" max="12833" width="9.46484375" bestFit="1" customWidth="1"/>
    <col min="12834" max="12834" width="9.46484375" customWidth="1"/>
    <col min="12835" max="12836" width="9.46484375" bestFit="1" customWidth="1"/>
    <col min="12837" max="12839" width="9.46484375" customWidth="1"/>
    <col min="12840" max="12840" width="9.33203125" bestFit="1" customWidth="1"/>
    <col min="13059" max="13089" width="9.46484375" bestFit="1" customWidth="1"/>
    <col min="13090" max="13090" width="9.46484375" customWidth="1"/>
    <col min="13091" max="13092" width="9.46484375" bestFit="1" customWidth="1"/>
    <col min="13093" max="13095" width="9.46484375" customWidth="1"/>
    <col min="13096" max="13096" width="9.33203125" bestFit="1" customWidth="1"/>
    <col min="13315" max="13345" width="9.46484375" bestFit="1" customWidth="1"/>
    <col min="13346" max="13346" width="9.46484375" customWidth="1"/>
    <col min="13347" max="13348" width="9.46484375" bestFit="1" customWidth="1"/>
    <col min="13349" max="13351" width="9.46484375" customWidth="1"/>
    <col min="13352" max="13352" width="9.33203125" bestFit="1" customWidth="1"/>
    <col min="13571" max="13601" width="9.46484375" bestFit="1" customWidth="1"/>
    <col min="13602" max="13602" width="9.46484375" customWidth="1"/>
    <col min="13603" max="13604" width="9.46484375" bestFit="1" customWidth="1"/>
    <col min="13605" max="13607" width="9.46484375" customWidth="1"/>
    <col min="13608" max="13608" width="9.33203125" bestFit="1" customWidth="1"/>
    <col min="13827" max="13857" width="9.46484375" bestFit="1" customWidth="1"/>
    <col min="13858" max="13858" width="9.46484375" customWidth="1"/>
    <col min="13859" max="13860" width="9.46484375" bestFit="1" customWidth="1"/>
    <col min="13861" max="13863" width="9.46484375" customWidth="1"/>
    <col min="13864" max="13864" width="9.33203125" bestFit="1" customWidth="1"/>
    <col min="14083" max="14113" width="9.46484375" bestFit="1" customWidth="1"/>
    <col min="14114" max="14114" width="9.46484375" customWidth="1"/>
    <col min="14115" max="14116" width="9.46484375" bestFit="1" customWidth="1"/>
    <col min="14117" max="14119" width="9.46484375" customWidth="1"/>
    <col min="14120" max="14120" width="9.33203125" bestFit="1" customWidth="1"/>
    <col min="14339" max="14369" width="9.46484375" bestFit="1" customWidth="1"/>
    <col min="14370" max="14370" width="9.46484375" customWidth="1"/>
    <col min="14371" max="14372" width="9.46484375" bestFit="1" customWidth="1"/>
    <col min="14373" max="14375" width="9.46484375" customWidth="1"/>
    <col min="14376" max="14376" width="9.33203125" bestFit="1" customWidth="1"/>
    <col min="14595" max="14625" width="9.46484375" bestFit="1" customWidth="1"/>
    <col min="14626" max="14626" width="9.46484375" customWidth="1"/>
    <col min="14627" max="14628" width="9.46484375" bestFit="1" customWidth="1"/>
    <col min="14629" max="14631" width="9.46484375" customWidth="1"/>
    <col min="14632" max="14632" width="9.33203125" bestFit="1" customWidth="1"/>
    <col min="14851" max="14881" width="9.46484375" bestFit="1" customWidth="1"/>
    <col min="14882" max="14882" width="9.46484375" customWidth="1"/>
    <col min="14883" max="14884" width="9.46484375" bestFit="1" customWidth="1"/>
    <col min="14885" max="14887" width="9.46484375" customWidth="1"/>
    <col min="14888" max="14888" width="9.33203125" bestFit="1" customWidth="1"/>
    <col min="15107" max="15137" width="9.46484375" bestFit="1" customWidth="1"/>
    <col min="15138" max="15138" width="9.46484375" customWidth="1"/>
    <col min="15139" max="15140" width="9.46484375" bestFit="1" customWidth="1"/>
    <col min="15141" max="15143" width="9.46484375" customWidth="1"/>
    <col min="15144" max="15144" width="9.33203125" bestFit="1" customWidth="1"/>
    <col min="15363" max="15393" width="9.46484375" bestFit="1" customWidth="1"/>
    <col min="15394" max="15394" width="9.46484375" customWidth="1"/>
    <col min="15395" max="15396" width="9.46484375" bestFit="1" customWidth="1"/>
    <col min="15397" max="15399" width="9.46484375" customWidth="1"/>
    <col min="15400" max="15400" width="9.33203125" bestFit="1" customWidth="1"/>
    <col min="15619" max="15649" width="9.46484375" bestFit="1" customWidth="1"/>
    <col min="15650" max="15650" width="9.46484375" customWidth="1"/>
    <col min="15651" max="15652" width="9.46484375" bestFit="1" customWidth="1"/>
    <col min="15653" max="15655" width="9.46484375" customWidth="1"/>
    <col min="15656" max="15656" width="9.33203125" bestFit="1" customWidth="1"/>
    <col min="15875" max="15905" width="9.46484375" bestFit="1" customWidth="1"/>
    <col min="15906" max="15906" width="9.46484375" customWidth="1"/>
    <col min="15907" max="15908" width="9.46484375" bestFit="1" customWidth="1"/>
    <col min="15909" max="15911" width="9.46484375" customWidth="1"/>
    <col min="15912" max="15912" width="9.33203125" bestFit="1" customWidth="1"/>
    <col min="16131" max="16161" width="9.46484375" bestFit="1" customWidth="1"/>
    <col min="16162" max="16162" width="9.46484375" customWidth="1"/>
    <col min="16163" max="16164" width="9.46484375" bestFit="1" customWidth="1"/>
    <col min="16165" max="16167" width="9.46484375" customWidth="1"/>
    <col min="16168" max="16168" width="9.33203125" bestFit="1" customWidth="1"/>
  </cols>
  <sheetData>
    <row r="1" spans="2:42" ht="14.25">
      <c r="B1" s="22" t="s">
        <v>429</v>
      </c>
    </row>
    <row r="3" spans="2:42" s="1" customFormat="1" ht="12" customHeight="1">
      <c r="B3" s="613"/>
      <c r="C3" s="4" t="s">
        <v>4</v>
      </c>
      <c r="D3" s="3" t="s">
        <v>5</v>
      </c>
      <c r="E3" s="4" t="s">
        <v>6</v>
      </c>
      <c r="F3" s="3" t="s">
        <v>7</v>
      </c>
      <c r="G3" s="4" t="s">
        <v>8</v>
      </c>
      <c r="H3" s="3" t="s">
        <v>9</v>
      </c>
      <c r="I3" s="4" t="s">
        <v>10</v>
      </c>
      <c r="J3" s="3" t="s">
        <v>11</v>
      </c>
      <c r="K3" s="4" t="s">
        <v>12</v>
      </c>
      <c r="L3" s="3">
        <v>10</v>
      </c>
      <c r="M3" s="4">
        <v>11</v>
      </c>
      <c r="N3" s="3">
        <v>12</v>
      </c>
      <c r="O3" s="4">
        <v>13</v>
      </c>
      <c r="P3" s="3">
        <v>14</v>
      </c>
      <c r="Q3" s="4">
        <v>15</v>
      </c>
      <c r="R3" s="3">
        <v>16</v>
      </c>
      <c r="S3" s="4">
        <v>17</v>
      </c>
      <c r="T3" s="3">
        <v>18</v>
      </c>
      <c r="U3" s="4">
        <v>19</v>
      </c>
      <c r="V3" s="3">
        <v>20</v>
      </c>
      <c r="W3" s="4">
        <v>21</v>
      </c>
      <c r="X3" s="3">
        <v>22</v>
      </c>
      <c r="Y3" s="4">
        <v>23</v>
      </c>
      <c r="Z3" s="3">
        <v>24</v>
      </c>
      <c r="AA3" s="4">
        <v>25</v>
      </c>
      <c r="AB3" s="3">
        <v>26</v>
      </c>
      <c r="AC3" s="4">
        <v>27</v>
      </c>
      <c r="AD3" s="3">
        <v>28</v>
      </c>
      <c r="AE3" s="4">
        <v>29</v>
      </c>
      <c r="AF3" s="3">
        <v>30</v>
      </c>
      <c r="AG3" s="4">
        <v>31</v>
      </c>
      <c r="AH3" s="3">
        <v>32</v>
      </c>
      <c r="AI3" s="4">
        <v>33</v>
      </c>
      <c r="AJ3" s="3">
        <v>34</v>
      </c>
      <c r="AK3" s="4">
        <v>35</v>
      </c>
      <c r="AL3" s="3">
        <v>36</v>
      </c>
      <c r="AM3" s="5">
        <v>37</v>
      </c>
      <c r="AN3" s="3"/>
      <c r="AO3" s="5"/>
      <c r="AP3" s="18"/>
    </row>
    <row r="4" spans="2:42" s="2" customFormat="1" ht="12" customHeight="1">
      <c r="B4" s="614"/>
      <c r="C4" s="7" t="s">
        <v>598</v>
      </c>
      <c r="D4" s="6" t="s">
        <v>321</v>
      </c>
      <c r="E4" s="7" t="s">
        <v>322</v>
      </c>
      <c r="F4" s="6" t="s">
        <v>323</v>
      </c>
      <c r="G4" s="8" t="s">
        <v>318</v>
      </c>
      <c r="H4" s="6" t="s">
        <v>324</v>
      </c>
      <c r="I4" s="7" t="s">
        <v>325</v>
      </c>
      <c r="J4" s="6" t="s">
        <v>599</v>
      </c>
      <c r="K4" s="7" t="s">
        <v>326</v>
      </c>
      <c r="L4" s="6" t="s">
        <v>327</v>
      </c>
      <c r="M4" s="7" t="s">
        <v>328</v>
      </c>
      <c r="N4" s="6" t="s">
        <v>329</v>
      </c>
      <c r="O4" s="7" t="s">
        <v>330</v>
      </c>
      <c r="P4" s="6" t="s">
        <v>331</v>
      </c>
      <c r="Q4" s="8" t="s">
        <v>332</v>
      </c>
      <c r="R4" s="6" t="s">
        <v>333</v>
      </c>
      <c r="S4" s="7" t="s">
        <v>343</v>
      </c>
      <c r="T4" s="6" t="s">
        <v>592</v>
      </c>
      <c r="U4" s="7" t="s">
        <v>344</v>
      </c>
      <c r="V4" s="6" t="s">
        <v>345</v>
      </c>
      <c r="W4" s="7" t="s">
        <v>346</v>
      </c>
      <c r="X4" s="6" t="s">
        <v>347</v>
      </c>
      <c r="Y4" s="7" t="s">
        <v>348</v>
      </c>
      <c r="Z4" s="6" t="s">
        <v>349</v>
      </c>
      <c r="AA4" s="7" t="s">
        <v>350</v>
      </c>
      <c r="AB4" s="6" t="s">
        <v>351</v>
      </c>
      <c r="AC4" s="7" t="s">
        <v>352</v>
      </c>
      <c r="AD4" s="6" t="s">
        <v>353</v>
      </c>
      <c r="AE4" s="7" t="s">
        <v>338</v>
      </c>
      <c r="AF4" s="6" t="s">
        <v>354</v>
      </c>
      <c r="AG4" s="7" t="s">
        <v>355</v>
      </c>
      <c r="AH4" s="6" t="s">
        <v>340</v>
      </c>
      <c r="AI4" s="7" t="s">
        <v>593</v>
      </c>
      <c r="AJ4" s="6" t="s">
        <v>356</v>
      </c>
      <c r="AK4" s="7" t="s">
        <v>357</v>
      </c>
      <c r="AL4" s="6" t="s">
        <v>341</v>
      </c>
      <c r="AM4" s="9" t="s">
        <v>342</v>
      </c>
      <c r="AN4" s="20" t="s">
        <v>15</v>
      </c>
      <c r="AO4" s="620" t="s">
        <v>16</v>
      </c>
      <c r="AP4" s="19"/>
    </row>
    <row r="5" spans="2:42" s="1" customFormat="1" ht="12" customHeight="1">
      <c r="B5" s="614"/>
      <c r="C5" s="598"/>
      <c r="D5" s="615"/>
      <c r="E5" s="598"/>
      <c r="F5" s="615"/>
      <c r="G5" s="598"/>
      <c r="H5" s="615"/>
      <c r="I5" s="598"/>
      <c r="J5" s="615"/>
      <c r="K5" s="598"/>
      <c r="L5" s="615"/>
      <c r="M5" s="598"/>
      <c r="N5" s="615"/>
      <c r="O5" s="598"/>
      <c r="P5" s="615"/>
      <c r="Q5" s="612"/>
      <c r="R5" s="615"/>
      <c r="S5" s="598"/>
      <c r="T5" s="615"/>
      <c r="U5" s="598"/>
      <c r="V5" s="615"/>
      <c r="W5" s="598"/>
      <c r="X5" s="615"/>
      <c r="Y5" s="598"/>
      <c r="Z5" s="615"/>
      <c r="AA5" s="598"/>
      <c r="AB5" s="615"/>
      <c r="AC5" s="598"/>
      <c r="AD5" s="615"/>
      <c r="AE5" s="598"/>
      <c r="AF5" s="615"/>
      <c r="AG5" s="598"/>
      <c r="AH5" s="615"/>
      <c r="AI5" s="598"/>
      <c r="AJ5" s="615"/>
      <c r="AK5" s="598"/>
      <c r="AL5" s="615"/>
      <c r="AM5" s="616"/>
      <c r="AN5" s="615"/>
      <c r="AO5" s="622"/>
      <c r="AP5" s="19"/>
    </row>
    <row r="6" spans="2:42" s="1" customFormat="1" ht="12" customHeight="1">
      <c r="B6" s="13"/>
      <c r="C6" s="11"/>
      <c r="D6" s="10"/>
      <c r="E6" s="11"/>
      <c r="F6" s="10"/>
      <c r="G6" s="11"/>
      <c r="H6" s="10"/>
      <c r="I6" s="11"/>
      <c r="J6" s="10"/>
      <c r="K6" s="11"/>
      <c r="L6" s="10"/>
      <c r="M6" s="11"/>
      <c r="N6" s="10"/>
      <c r="O6" s="11"/>
      <c r="P6" s="10"/>
      <c r="Q6" s="625"/>
      <c r="R6" s="10"/>
      <c r="S6" s="11"/>
      <c r="T6" s="10"/>
      <c r="U6" s="11"/>
      <c r="V6" s="10"/>
      <c r="W6" s="11"/>
      <c r="X6" s="10"/>
      <c r="Y6" s="11"/>
      <c r="Z6" s="10"/>
      <c r="AA6" s="11"/>
      <c r="AB6" s="10"/>
      <c r="AC6" s="11"/>
      <c r="AD6" s="10"/>
      <c r="AE6" s="11"/>
      <c r="AF6" s="10"/>
      <c r="AG6" s="11"/>
      <c r="AH6" s="10"/>
      <c r="AI6" s="11"/>
      <c r="AJ6" s="10"/>
      <c r="AK6" s="11"/>
      <c r="AL6" s="10"/>
      <c r="AM6" s="12"/>
      <c r="AN6" s="10"/>
      <c r="AO6" s="626"/>
      <c r="AP6" s="21"/>
    </row>
    <row r="7" spans="2:42">
      <c r="B7" s="603" t="s">
        <v>594</v>
      </c>
      <c r="C7" s="597">
        <v>1.0387519262393179</v>
      </c>
      <c r="D7" s="629">
        <v>1.9763407943807705E-5</v>
      </c>
      <c r="E7" s="597">
        <v>4.1008368470254034E-2</v>
      </c>
      <c r="F7" s="629">
        <v>1.3628932462915468E-3</v>
      </c>
      <c r="G7" s="597">
        <v>7.0994019203593122E-3</v>
      </c>
      <c r="H7" s="629">
        <v>5.4815008166029611E-4</v>
      </c>
      <c r="I7" s="597">
        <v>9.4928185346801959E-6</v>
      </c>
      <c r="J7" s="629">
        <v>1.9819733142284333E-4</v>
      </c>
      <c r="K7" s="597">
        <v>4.0792721098175988E-5</v>
      </c>
      <c r="L7" s="629">
        <v>1.1866235901981059E-5</v>
      </c>
      <c r="M7" s="597">
        <v>3.0438785039934422E-5</v>
      </c>
      <c r="N7" s="629">
        <v>1.3109326008354209E-5</v>
      </c>
      <c r="O7" s="597">
        <v>1.4636488687447998E-5</v>
      </c>
      <c r="P7" s="629">
        <v>1.2562632843052919E-5</v>
      </c>
      <c r="Q7" s="597">
        <v>1.7751433035798327E-5</v>
      </c>
      <c r="R7" s="629">
        <v>2.0809046678888667E-5</v>
      </c>
      <c r="S7" s="597">
        <v>2.0930932457180806E-5</v>
      </c>
      <c r="T7" s="629">
        <v>1.7355018965543863E-5</v>
      </c>
      <c r="U7" s="597">
        <v>9.7455304497493624E-6</v>
      </c>
      <c r="V7" s="629">
        <v>2.9081456516195283E-3</v>
      </c>
      <c r="W7" s="597">
        <v>3.9659822965922584E-4</v>
      </c>
      <c r="X7" s="629">
        <v>2.4371546309513142E-5</v>
      </c>
      <c r="Y7" s="597">
        <v>3.6849180294494157E-5</v>
      </c>
      <c r="Z7" s="629">
        <v>1.8674674333166601E-5</v>
      </c>
      <c r="AA7" s="597">
        <v>7.8663197330650452E-5</v>
      </c>
      <c r="AB7" s="629">
        <v>2.5806123426606527E-5</v>
      </c>
      <c r="AC7" s="597">
        <v>1.0130283680587667E-5</v>
      </c>
      <c r="AD7" s="629">
        <v>2.556404949789144E-5</v>
      </c>
      <c r="AE7" s="597">
        <v>7.311599489748618E-5</v>
      </c>
      <c r="AF7" s="629">
        <v>2.936099432781369E-5</v>
      </c>
      <c r="AG7" s="597">
        <v>8.7889725271751988E-4</v>
      </c>
      <c r="AH7" s="629">
        <v>1.1735494596783324E-3</v>
      </c>
      <c r="AI7" s="597">
        <v>6.6491915795766207E-4</v>
      </c>
      <c r="AJ7" s="629">
        <v>2.547723593664084E-5</v>
      </c>
      <c r="AK7" s="597">
        <v>8.1977895508795924E-3</v>
      </c>
      <c r="AL7" s="629">
        <v>5.7127182507651409E-4</v>
      </c>
      <c r="AM7" s="617">
        <v>5.279801923290002E-5</v>
      </c>
      <c r="AN7" s="629">
        <v>1.1044001740938063</v>
      </c>
      <c r="AO7" s="597">
        <v>0.86176889101018228</v>
      </c>
      <c r="AP7" s="16" t="s">
        <v>18</v>
      </c>
    </row>
    <row r="8" spans="2:42">
      <c r="B8" s="603" t="s">
        <v>359</v>
      </c>
      <c r="C8" s="597">
        <v>1.0217206261969038E-4</v>
      </c>
      <c r="D8" s="629">
        <v>1.000487322354304</v>
      </c>
      <c r="E8" s="597">
        <v>1.770901884488548E-4</v>
      </c>
      <c r="F8" s="629">
        <v>4.274791421113885E-4</v>
      </c>
      <c r="G8" s="597">
        <v>1.4631990471655914E-4</v>
      </c>
      <c r="H8" s="629">
        <v>5.6321442991199991E-4</v>
      </c>
      <c r="I8" s="597">
        <v>6.0361170323563794E-3</v>
      </c>
      <c r="J8" s="629">
        <v>2.7874962429256026E-4</v>
      </c>
      <c r="K8" s="597">
        <v>4.9993483970237479E-3</v>
      </c>
      <c r="L8" s="629">
        <v>1.0218686292470765E-3</v>
      </c>
      <c r="M8" s="597">
        <v>6.2938089553728361E-3</v>
      </c>
      <c r="N8" s="629">
        <v>2.9975489554485177E-4</v>
      </c>
      <c r="O8" s="597">
        <v>1.8043511579551169E-4</v>
      </c>
      <c r="P8" s="629">
        <v>1.3923520804310269E-4</v>
      </c>
      <c r="Q8" s="597">
        <v>8.948855376274537E-5</v>
      </c>
      <c r="R8" s="629">
        <v>3.0018679506933971E-4</v>
      </c>
      <c r="S8" s="597">
        <v>1.5721788283664046E-4</v>
      </c>
      <c r="T8" s="629">
        <v>9.9542508120538026E-5</v>
      </c>
      <c r="U8" s="597">
        <v>1.6678855149161511E-4</v>
      </c>
      <c r="V8" s="629">
        <v>2.0772624119787871E-4</v>
      </c>
      <c r="W8" s="597">
        <v>6.4423042872558236E-4</v>
      </c>
      <c r="X8" s="629">
        <v>9.1540934216842729E-3</v>
      </c>
      <c r="Y8" s="597">
        <v>3.8750249398655372E-4</v>
      </c>
      <c r="Z8" s="629">
        <v>5.0396445281322927E-4</v>
      </c>
      <c r="AA8" s="597">
        <v>2.2017278983805361E-4</v>
      </c>
      <c r="AB8" s="629">
        <v>5.8782439212973148E-5</v>
      </c>
      <c r="AC8" s="597">
        <v>3.1409039125679195E-5</v>
      </c>
      <c r="AD8" s="629">
        <v>1.0402163152741496E-4</v>
      </c>
      <c r="AE8" s="597">
        <v>8.3961027230176736E-5</v>
      </c>
      <c r="AF8" s="629">
        <v>1.2157912018127679E-4</v>
      </c>
      <c r="AG8" s="597">
        <v>1.7890144235464491E-4</v>
      </c>
      <c r="AH8" s="629">
        <v>1.1593436284186195E-4</v>
      </c>
      <c r="AI8" s="597">
        <v>6.4901118310637513E-5</v>
      </c>
      <c r="AJ8" s="629">
        <v>5.913123742744538E-5</v>
      </c>
      <c r="AK8" s="597">
        <v>3.1503195073238124E-4</v>
      </c>
      <c r="AL8" s="629">
        <v>5.7062901877550374E-5</v>
      </c>
      <c r="AM8" s="617">
        <v>1.1990968889720981E-4</v>
      </c>
      <c r="AN8" s="629">
        <v>1.0343944560190337</v>
      </c>
      <c r="AO8" s="597">
        <v>0.80714308467221252</v>
      </c>
      <c r="AP8" s="16" t="s">
        <v>19</v>
      </c>
    </row>
    <row r="9" spans="2:42">
      <c r="B9" s="603" t="s">
        <v>360</v>
      </c>
      <c r="C9" s="597">
        <v>2.6557380695361558E-2</v>
      </c>
      <c r="D9" s="629">
        <v>2.5030359938078779E-5</v>
      </c>
      <c r="E9" s="597">
        <v>1.0368157559684301</v>
      </c>
      <c r="F9" s="629">
        <v>8.4022546340095758E-4</v>
      </c>
      <c r="G9" s="597">
        <v>3.4998366427808409E-4</v>
      </c>
      <c r="H9" s="629">
        <v>1.3655437812734796E-3</v>
      </c>
      <c r="I9" s="597">
        <v>1.2352530877965933E-5</v>
      </c>
      <c r="J9" s="629">
        <v>3.1509239072006806E-5</v>
      </c>
      <c r="K9" s="597">
        <v>9.4910965780575451E-5</v>
      </c>
      <c r="L9" s="629">
        <v>1.4177486654086531E-5</v>
      </c>
      <c r="M9" s="597">
        <v>1.3855729521376971E-5</v>
      </c>
      <c r="N9" s="629">
        <v>1.0607927163431972E-5</v>
      </c>
      <c r="O9" s="597">
        <v>1.5219872290059311E-5</v>
      </c>
      <c r="P9" s="629">
        <v>1.2850348965239921E-5</v>
      </c>
      <c r="Q9" s="597">
        <v>1.1821359697849079E-5</v>
      </c>
      <c r="R9" s="629">
        <v>1.0906852291264301E-5</v>
      </c>
      <c r="S9" s="597">
        <v>1.1640322534721272E-5</v>
      </c>
      <c r="T9" s="629">
        <v>9.7371551881566793E-6</v>
      </c>
      <c r="U9" s="597">
        <v>7.2184868265301722E-6</v>
      </c>
      <c r="V9" s="629">
        <v>6.3294856863447169E-4</v>
      </c>
      <c r="W9" s="597">
        <v>4.1259247372376482E-5</v>
      </c>
      <c r="X9" s="629">
        <v>2.0709122079236891E-5</v>
      </c>
      <c r="Y9" s="597">
        <v>2.7922902765148384E-5</v>
      </c>
      <c r="Z9" s="629">
        <v>2.8774034063333276E-5</v>
      </c>
      <c r="AA9" s="597">
        <v>5.2573087809951123E-5</v>
      </c>
      <c r="AB9" s="629">
        <v>1.8836837023291814E-5</v>
      </c>
      <c r="AC9" s="597">
        <v>1.0135979836479454E-5</v>
      </c>
      <c r="AD9" s="629">
        <v>2.204347141875251E-5</v>
      </c>
      <c r="AE9" s="597">
        <v>1.1358823315963519E-4</v>
      </c>
      <c r="AF9" s="629">
        <v>5.9724565261277021E-5</v>
      </c>
      <c r="AG9" s="597">
        <v>1.1292082832035394E-3</v>
      </c>
      <c r="AH9" s="629">
        <v>1.769043349863788E-3</v>
      </c>
      <c r="AI9" s="597">
        <v>2.8129768567764337E-4</v>
      </c>
      <c r="AJ9" s="629">
        <v>2.7027500657245178E-5</v>
      </c>
      <c r="AK9" s="597">
        <v>2.0851136459659161E-2</v>
      </c>
      <c r="AL9" s="629">
        <v>4.7743084177362577E-5</v>
      </c>
      <c r="AM9" s="617">
        <v>5.6515473842503716E-4</v>
      </c>
      <c r="AN9" s="629">
        <v>1.0919098553606332</v>
      </c>
      <c r="AO9" s="597">
        <v>0.85202263383317456</v>
      </c>
      <c r="AP9" s="16" t="s">
        <v>20</v>
      </c>
    </row>
    <row r="10" spans="2:42">
      <c r="B10" s="603" t="s">
        <v>362</v>
      </c>
      <c r="C10" s="597">
        <v>4.6839139345338182E-5</v>
      </c>
      <c r="D10" s="629">
        <v>5.6060063669272174E-5</v>
      </c>
      <c r="E10" s="597">
        <v>2.1216900021716587E-5</v>
      </c>
      <c r="F10" s="629">
        <v>1.002210763487243</v>
      </c>
      <c r="G10" s="597">
        <v>9.4123698942621302E-5</v>
      </c>
      <c r="H10" s="629">
        <v>1.6938414074303203E-5</v>
      </c>
      <c r="I10" s="597">
        <v>7.9854897857348855E-6</v>
      </c>
      <c r="J10" s="629">
        <v>3.5106668412202939E-5</v>
      </c>
      <c r="K10" s="597">
        <v>4.1195134170218963E-5</v>
      </c>
      <c r="L10" s="629">
        <v>1.5799081695646703E-5</v>
      </c>
      <c r="M10" s="597">
        <v>1.5465287618551577E-5</v>
      </c>
      <c r="N10" s="629">
        <v>2.1308644400392791E-5</v>
      </c>
      <c r="O10" s="597">
        <v>2.2010261197822429E-5</v>
      </c>
      <c r="P10" s="629">
        <v>1.9660610258476288E-5</v>
      </c>
      <c r="Q10" s="597">
        <v>1.9626715107725393E-5</v>
      </c>
      <c r="R10" s="629">
        <v>4.8596550173930048E-5</v>
      </c>
      <c r="S10" s="597">
        <v>4.1135462409366892E-5</v>
      </c>
      <c r="T10" s="629">
        <v>2.8178449558930308E-5</v>
      </c>
      <c r="U10" s="597">
        <v>3.1608470560655816E-5</v>
      </c>
      <c r="V10" s="629">
        <v>6.9352579174603563E-5</v>
      </c>
      <c r="W10" s="597">
        <v>4.8716268008315802E-5</v>
      </c>
      <c r="X10" s="629">
        <v>1.5090909929411515E-5</v>
      </c>
      <c r="Y10" s="597">
        <v>2.4701870416178976E-5</v>
      </c>
      <c r="Z10" s="629">
        <v>3.1479475662666523E-5</v>
      </c>
      <c r="AA10" s="597">
        <v>6.1278678857670942E-5</v>
      </c>
      <c r="AB10" s="629">
        <v>2.4575369182898673E-5</v>
      </c>
      <c r="AC10" s="597">
        <v>2.7066910900318187E-6</v>
      </c>
      <c r="AD10" s="629">
        <v>2.3309496280531166E-5</v>
      </c>
      <c r="AE10" s="597">
        <v>1.6609254373654295E-5</v>
      </c>
      <c r="AF10" s="629">
        <v>5.235217773438071E-5</v>
      </c>
      <c r="AG10" s="597">
        <v>1.1705354172183488E-5</v>
      </c>
      <c r="AH10" s="629">
        <v>4.3937268758367188E-5</v>
      </c>
      <c r="AI10" s="597">
        <v>4.0922310716321982E-4</v>
      </c>
      <c r="AJ10" s="629">
        <v>2.8955976767674023E-5</v>
      </c>
      <c r="AK10" s="597">
        <v>6.0283718670060046E-5</v>
      </c>
      <c r="AL10" s="629">
        <v>2.6439194930456361E-4</v>
      </c>
      <c r="AM10" s="617">
        <v>2.65498176128546E-5</v>
      </c>
      <c r="AN10" s="629">
        <v>1.0040088384918051</v>
      </c>
      <c r="AO10" s="597">
        <v>0.78343303777676976</v>
      </c>
      <c r="AP10" s="16" t="s">
        <v>21</v>
      </c>
    </row>
    <row r="11" spans="2:42">
      <c r="B11" s="603" t="s">
        <v>364</v>
      </c>
      <c r="C11" s="597">
        <v>5.7717144701405114E-3</v>
      </c>
      <c r="D11" s="629">
        <v>1.0488200200981812E-3</v>
      </c>
      <c r="E11" s="597">
        <v>4.3896672683896732E-3</v>
      </c>
      <c r="F11" s="629">
        <v>1.396824823356263E-3</v>
      </c>
      <c r="G11" s="597">
        <v>1.0483684078212525</v>
      </c>
      <c r="H11" s="629">
        <v>4.0290280671893179E-3</v>
      </c>
      <c r="I11" s="597">
        <v>2.8779054087727397E-4</v>
      </c>
      <c r="J11" s="629">
        <v>1.507787675568003E-3</v>
      </c>
      <c r="K11" s="597">
        <v>1.7017947678558336E-3</v>
      </c>
      <c r="L11" s="629">
        <v>4.136337440757433E-4</v>
      </c>
      <c r="M11" s="597">
        <v>7.2481414308971114E-4</v>
      </c>
      <c r="N11" s="629">
        <v>7.9983404215735793E-4</v>
      </c>
      <c r="O11" s="597">
        <v>7.49911233218732E-4</v>
      </c>
      <c r="P11" s="629">
        <v>5.2648751440733971E-4</v>
      </c>
      <c r="Q11" s="597">
        <v>1.0617265145310799E-3</v>
      </c>
      <c r="R11" s="629">
        <v>1.603698049154785E-3</v>
      </c>
      <c r="S11" s="597">
        <v>1.5456927549486277E-3</v>
      </c>
      <c r="T11" s="629">
        <v>1.1162095537551832E-3</v>
      </c>
      <c r="U11" s="597">
        <v>3.6690186432955573E-4</v>
      </c>
      <c r="V11" s="629">
        <v>1.4087032476741005E-2</v>
      </c>
      <c r="W11" s="597">
        <v>9.3646976147374605E-3</v>
      </c>
      <c r="X11" s="629">
        <v>9.0785932156095788E-4</v>
      </c>
      <c r="Y11" s="597">
        <v>1.2545329087325779E-3</v>
      </c>
      <c r="Z11" s="629">
        <v>1.1680460834526383E-3</v>
      </c>
      <c r="AA11" s="597">
        <v>1.823280847305251E-3</v>
      </c>
      <c r="AB11" s="629">
        <v>1.3815818708345616E-3</v>
      </c>
      <c r="AC11" s="597">
        <v>2.6923704348870962E-4</v>
      </c>
      <c r="AD11" s="629">
        <v>1.8537979355138802E-3</v>
      </c>
      <c r="AE11" s="597">
        <v>2.4661444674069408E-3</v>
      </c>
      <c r="AF11" s="629">
        <v>7.9319411129842587E-4</v>
      </c>
      <c r="AG11" s="597">
        <v>1.6186326954070365E-3</v>
      </c>
      <c r="AH11" s="629">
        <v>1.3752379382522986E-3</v>
      </c>
      <c r="AI11" s="597">
        <v>4.0460791828275779E-3</v>
      </c>
      <c r="AJ11" s="629">
        <v>9.5111407827911103E-4</v>
      </c>
      <c r="AK11" s="597">
        <v>1.5745272259495035E-3</v>
      </c>
      <c r="AL11" s="629">
        <v>7.3722955127836096E-2</v>
      </c>
      <c r="AM11" s="617">
        <v>8.1816816827681813E-4</v>
      </c>
      <c r="AN11" s="629">
        <v>1.1968868639662971</v>
      </c>
      <c r="AO11" s="597">
        <v>0.93393671027915059</v>
      </c>
      <c r="AP11" s="16" t="s">
        <v>22</v>
      </c>
    </row>
    <row r="12" spans="2:42">
      <c r="B12" s="603" t="s">
        <v>366</v>
      </c>
      <c r="C12" s="597">
        <v>3.2263167315359259E-3</v>
      </c>
      <c r="D12" s="629">
        <v>1.1795921673396635E-3</v>
      </c>
      <c r="E12" s="597">
        <v>9.1058090464092871E-4</v>
      </c>
      <c r="F12" s="629">
        <v>7.6769426421383694E-3</v>
      </c>
      <c r="G12" s="597">
        <v>1.6226838163858155E-3</v>
      </c>
      <c r="H12" s="629">
        <v>1.0181347422672782</v>
      </c>
      <c r="I12" s="597">
        <v>2.1766641213279742E-3</v>
      </c>
      <c r="J12" s="629">
        <v>1.1705164951721721E-2</v>
      </c>
      <c r="K12" s="597">
        <v>1.3427402490715818E-3</v>
      </c>
      <c r="L12" s="629">
        <v>2.3985445298376835E-4</v>
      </c>
      <c r="M12" s="597">
        <v>3.7516339119697247E-4</v>
      </c>
      <c r="N12" s="629">
        <v>5.9396220673078241E-4</v>
      </c>
      <c r="O12" s="597">
        <v>5.3042857023823488E-4</v>
      </c>
      <c r="P12" s="629">
        <v>3.2497579237824128E-4</v>
      </c>
      <c r="Q12" s="597">
        <v>1.0424225848005805E-3</v>
      </c>
      <c r="R12" s="629">
        <v>6.9776224490713742E-4</v>
      </c>
      <c r="S12" s="597">
        <v>8.415474756703281E-4</v>
      </c>
      <c r="T12" s="629">
        <v>7.1819731071022042E-4</v>
      </c>
      <c r="U12" s="597">
        <v>7.0569986761845425E-4</v>
      </c>
      <c r="V12" s="629">
        <v>2.3526809600580251E-3</v>
      </c>
      <c r="W12" s="597">
        <v>4.3504041099733424E-4</v>
      </c>
      <c r="X12" s="629">
        <v>1.6115246019499509E-4</v>
      </c>
      <c r="Y12" s="597">
        <v>7.3455341509890868E-4</v>
      </c>
      <c r="Z12" s="629">
        <v>9.0601205833690083E-4</v>
      </c>
      <c r="AA12" s="597">
        <v>7.0923948042463312E-5</v>
      </c>
      <c r="AB12" s="629">
        <v>6.8378434046584063E-5</v>
      </c>
      <c r="AC12" s="597">
        <v>1.8277445067430259E-5</v>
      </c>
      <c r="AD12" s="629">
        <v>1.2653967069154717E-4</v>
      </c>
      <c r="AE12" s="597">
        <v>1.758744221882441E-4</v>
      </c>
      <c r="AF12" s="629">
        <v>1.294698784735869E-4</v>
      </c>
      <c r="AG12" s="597">
        <v>4.7665509677163268E-4</v>
      </c>
      <c r="AH12" s="629">
        <v>7.3151508809862608E-3</v>
      </c>
      <c r="AI12" s="597">
        <v>2.4677956851077836E-4</v>
      </c>
      <c r="AJ12" s="629">
        <v>3.7536357718586055E-4</v>
      </c>
      <c r="AK12" s="597">
        <v>4.5149341329024287E-4</v>
      </c>
      <c r="AL12" s="629">
        <v>1.046344162283471E-3</v>
      </c>
      <c r="AM12" s="617">
        <v>5.2349020573887433E-4</v>
      </c>
      <c r="AN12" s="629">
        <v>1.0696596217566379</v>
      </c>
      <c r="AO12" s="597">
        <v>0.83466066705028641</v>
      </c>
      <c r="AP12" s="16" t="s">
        <v>23</v>
      </c>
    </row>
    <row r="13" spans="2:42">
      <c r="B13" s="603" t="s">
        <v>368</v>
      </c>
      <c r="C13" s="597">
        <v>3.8907246751960828E-4</v>
      </c>
      <c r="D13" s="629">
        <v>1.5342225681005538E-3</v>
      </c>
      <c r="E13" s="597">
        <v>2.3953043516599138E-4</v>
      </c>
      <c r="F13" s="629">
        <v>4.2396557625252996E-4</v>
      </c>
      <c r="G13" s="597">
        <v>2.4646105372830881E-4</v>
      </c>
      <c r="H13" s="629">
        <v>2.2409070547924984E-4</v>
      </c>
      <c r="I13" s="597">
        <v>1.008002427204802</v>
      </c>
      <c r="J13" s="629">
        <v>1.2927262142717371E-4</v>
      </c>
      <c r="K13" s="597">
        <v>5.5368473917293915E-4</v>
      </c>
      <c r="L13" s="629">
        <v>4.0024603562814008E-4</v>
      </c>
      <c r="M13" s="597">
        <v>2.7875153461642463E-4</v>
      </c>
      <c r="N13" s="629">
        <v>2.0578123423850461E-4</v>
      </c>
      <c r="O13" s="597">
        <v>1.288412061192588E-4</v>
      </c>
      <c r="P13" s="629">
        <v>1.1750297404334982E-4</v>
      </c>
      <c r="Q13" s="597">
        <v>1.0630509056699271E-4</v>
      </c>
      <c r="R13" s="629">
        <v>1.106364431201537E-4</v>
      </c>
      <c r="S13" s="597">
        <v>1.1149274357981076E-4</v>
      </c>
      <c r="T13" s="629">
        <v>1.0364077552482854E-4</v>
      </c>
      <c r="U13" s="597">
        <v>1.2814180035964734E-4</v>
      </c>
      <c r="V13" s="629">
        <v>2.9904982684621028E-4</v>
      </c>
      <c r="W13" s="597">
        <v>4.5923828451001336E-4</v>
      </c>
      <c r="X13" s="629">
        <v>8.0588073670674154E-4</v>
      </c>
      <c r="Y13" s="597">
        <v>4.5888074939875204E-4</v>
      </c>
      <c r="Z13" s="629">
        <v>5.3335540935861635E-4</v>
      </c>
      <c r="AA13" s="597">
        <v>2.5419551805815245E-4</v>
      </c>
      <c r="AB13" s="629">
        <v>1.3995043501060584E-4</v>
      </c>
      <c r="AC13" s="597">
        <v>3.1333880314071415E-5</v>
      </c>
      <c r="AD13" s="629">
        <v>3.3664832396817293E-3</v>
      </c>
      <c r="AE13" s="597">
        <v>1.3316301880483171E-4</v>
      </c>
      <c r="AF13" s="629">
        <v>3.5090375078851096E-4</v>
      </c>
      <c r="AG13" s="597">
        <v>2.063986230301344E-4</v>
      </c>
      <c r="AH13" s="629">
        <v>1.3559669503835853E-4</v>
      </c>
      <c r="AI13" s="597">
        <v>2.3437404530642311E-4</v>
      </c>
      <c r="AJ13" s="629">
        <v>1.3716392324820601E-4</v>
      </c>
      <c r="AK13" s="597">
        <v>3.0199348154448047E-4</v>
      </c>
      <c r="AL13" s="629">
        <v>1.7521669261890479E-4</v>
      </c>
      <c r="AM13" s="617">
        <v>9.4669056928602981E-4</v>
      </c>
      <c r="AN13" s="629">
        <v>1.0224039360889967</v>
      </c>
      <c r="AO13" s="597">
        <v>0.79778682296098813</v>
      </c>
      <c r="AP13" s="16" t="s">
        <v>24</v>
      </c>
    </row>
    <row r="14" spans="2:42">
      <c r="B14" s="603" t="s">
        <v>595</v>
      </c>
      <c r="C14" s="597">
        <v>2.363972790613757E-3</v>
      </c>
      <c r="D14" s="629">
        <v>1.6857374355556845E-3</v>
      </c>
      <c r="E14" s="597">
        <v>6.3992121315029002E-3</v>
      </c>
      <c r="F14" s="629">
        <v>2.4971271543287985E-3</v>
      </c>
      <c r="G14" s="597">
        <v>5.2835134111471494E-3</v>
      </c>
      <c r="H14" s="629">
        <v>6.0506063938098719E-3</v>
      </c>
      <c r="I14" s="597">
        <v>5.0188031948114251E-4</v>
      </c>
      <c r="J14" s="629">
        <v>1.0554119280430754</v>
      </c>
      <c r="K14" s="597">
        <v>2.0003687095161006E-3</v>
      </c>
      <c r="L14" s="629">
        <v>5.5057632527679009E-4</v>
      </c>
      <c r="M14" s="597">
        <v>1.2680265928803156E-3</v>
      </c>
      <c r="N14" s="629">
        <v>1.163413546882437E-3</v>
      </c>
      <c r="O14" s="597">
        <v>4.5761033618381833E-3</v>
      </c>
      <c r="P14" s="629">
        <v>5.5667552551640727E-3</v>
      </c>
      <c r="Q14" s="597">
        <v>8.1265617147107568E-3</v>
      </c>
      <c r="R14" s="629">
        <v>3.6953515912793084E-3</v>
      </c>
      <c r="S14" s="597">
        <v>9.214580365492938E-3</v>
      </c>
      <c r="T14" s="629">
        <v>1.116996615699053E-2</v>
      </c>
      <c r="U14" s="597">
        <v>1.0990718448493895E-2</v>
      </c>
      <c r="V14" s="629">
        <v>1.4220977205109581E-2</v>
      </c>
      <c r="W14" s="597">
        <v>3.6399024424067093E-3</v>
      </c>
      <c r="X14" s="629">
        <v>1.0335900665075534E-3</v>
      </c>
      <c r="Y14" s="597">
        <v>1.0337767222023326E-2</v>
      </c>
      <c r="Z14" s="629">
        <v>3.7300333444033186E-3</v>
      </c>
      <c r="AA14" s="597">
        <v>1.9725354422588967E-3</v>
      </c>
      <c r="AB14" s="629">
        <v>1.2856879560075684E-3</v>
      </c>
      <c r="AC14" s="597">
        <v>3.0282326136785951E-4</v>
      </c>
      <c r="AD14" s="629">
        <v>1.8092181403234972E-3</v>
      </c>
      <c r="AE14" s="597">
        <v>1.2838635766010192E-3</v>
      </c>
      <c r="AF14" s="629">
        <v>1.0307627425523377E-3</v>
      </c>
      <c r="AG14" s="597">
        <v>1.3447060500317086E-3</v>
      </c>
      <c r="AH14" s="629">
        <v>9.5689136330277401E-4</v>
      </c>
      <c r="AI14" s="597">
        <v>2.773835412596314E-3</v>
      </c>
      <c r="AJ14" s="629">
        <v>4.947918229437482E-3</v>
      </c>
      <c r="AK14" s="597">
        <v>1.3332311487718757E-3</v>
      </c>
      <c r="AL14" s="629">
        <v>1.1817264365159905E-2</v>
      </c>
      <c r="AM14" s="617">
        <v>1.6355499444059981E-3</v>
      </c>
      <c r="AN14" s="629">
        <v>1.2039729576613076</v>
      </c>
      <c r="AO14" s="597">
        <v>0.93946602406267488</v>
      </c>
      <c r="AP14" s="16" t="s">
        <v>25</v>
      </c>
    </row>
    <row r="15" spans="2:42">
      <c r="B15" s="603" t="s">
        <v>370</v>
      </c>
      <c r="C15" s="597">
        <v>5.5897955116770038E-4</v>
      </c>
      <c r="D15" s="629">
        <v>1.6297776888542538E-4</v>
      </c>
      <c r="E15" s="597">
        <v>8.0070352727327945E-4</v>
      </c>
      <c r="F15" s="629">
        <v>2.3920333634383465E-4</v>
      </c>
      <c r="G15" s="597">
        <v>9.7929197017418488E-4</v>
      </c>
      <c r="H15" s="629">
        <v>1.9177241868562431E-3</v>
      </c>
      <c r="I15" s="597">
        <v>2.1638145982710074E-3</v>
      </c>
      <c r="J15" s="629">
        <v>8.1936989084818192E-4</v>
      </c>
      <c r="K15" s="597">
        <v>1.0177284066591823</v>
      </c>
      <c r="L15" s="629">
        <v>1.4426741558014001E-3</v>
      </c>
      <c r="M15" s="597">
        <v>1.2633755408579671E-3</v>
      </c>
      <c r="N15" s="629">
        <v>8.3672546895100202E-4</v>
      </c>
      <c r="O15" s="597">
        <v>1.1955876010370924E-3</v>
      </c>
      <c r="P15" s="629">
        <v>1.2702804017244863E-3</v>
      </c>
      <c r="Q15" s="597">
        <v>1.109568832054081E-3</v>
      </c>
      <c r="R15" s="629">
        <v>9.6842121196435479E-3</v>
      </c>
      <c r="S15" s="597">
        <v>1.9572384252270082E-3</v>
      </c>
      <c r="T15" s="629">
        <v>7.3626357939244572E-4</v>
      </c>
      <c r="U15" s="597">
        <v>1.6486441757428533E-3</v>
      </c>
      <c r="V15" s="629">
        <v>1.1867354535573674E-3</v>
      </c>
      <c r="W15" s="597">
        <v>1.0585401253177897E-2</v>
      </c>
      <c r="X15" s="629">
        <v>2.7528792123072927E-4</v>
      </c>
      <c r="Y15" s="597">
        <v>1.4106661750447106E-3</v>
      </c>
      <c r="Z15" s="629">
        <v>2.293725856701735E-4</v>
      </c>
      <c r="AA15" s="597">
        <v>1.449040309165135E-4</v>
      </c>
      <c r="AB15" s="629">
        <v>9.4172014961201378E-5</v>
      </c>
      <c r="AC15" s="597">
        <v>1.3104881289140963E-4</v>
      </c>
      <c r="AD15" s="629">
        <v>1.6389639623101346E-4</v>
      </c>
      <c r="AE15" s="597">
        <v>1.2183121809640626E-4</v>
      </c>
      <c r="AF15" s="629">
        <v>1.9543742203054795E-4</v>
      </c>
      <c r="AG15" s="597">
        <v>4.7913079250413309E-4</v>
      </c>
      <c r="AH15" s="629">
        <v>2.5834906975077146E-4</v>
      </c>
      <c r="AI15" s="597">
        <v>2.115238676567752E-4</v>
      </c>
      <c r="AJ15" s="629">
        <v>4.1807785197791648E-4</v>
      </c>
      <c r="AK15" s="597">
        <v>3.7913125531815122E-4</v>
      </c>
      <c r="AL15" s="629">
        <v>1.1499384723224139E-3</v>
      </c>
      <c r="AM15" s="617">
        <v>1.0302014916297321E-3</v>
      </c>
      <c r="AN15" s="629">
        <v>1.0649801478744014</v>
      </c>
      <c r="AO15" s="597">
        <v>0.83100925055054264</v>
      </c>
      <c r="AP15" s="16" t="s">
        <v>26</v>
      </c>
    </row>
    <row r="16" spans="2:42">
      <c r="B16" s="603" t="s">
        <v>372</v>
      </c>
      <c r="C16" s="597">
        <v>8.7739240977788473E-5</v>
      </c>
      <c r="D16" s="629">
        <v>4.973636724781925E-4</v>
      </c>
      <c r="E16" s="597">
        <v>2.3262206370991859E-4</v>
      </c>
      <c r="F16" s="629">
        <v>8.5810794561765456E-5</v>
      </c>
      <c r="G16" s="597">
        <v>2.8293219501557424E-3</v>
      </c>
      <c r="H16" s="629">
        <v>1.7995543386914822E-4</v>
      </c>
      <c r="I16" s="597">
        <v>6.2765621749301254E-5</v>
      </c>
      <c r="J16" s="629">
        <v>4.3945786515175712E-4</v>
      </c>
      <c r="K16" s="597">
        <v>3.5012751206670864E-3</v>
      </c>
      <c r="L16" s="629">
        <v>1.0811092150546919</v>
      </c>
      <c r="M16" s="597">
        <v>2.176251964839751E-4</v>
      </c>
      <c r="N16" s="629">
        <v>4.0197565962794807E-2</v>
      </c>
      <c r="O16" s="597">
        <v>1.810661693877668E-2</v>
      </c>
      <c r="P16" s="629">
        <v>1.9240689946037344E-2</v>
      </c>
      <c r="Q16" s="597">
        <v>6.7863101247516433E-3</v>
      </c>
      <c r="R16" s="629">
        <v>2.2287608556942552E-3</v>
      </c>
      <c r="S16" s="597">
        <v>1.0037518994410983E-2</v>
      </c>
      <c r="T16" s="629">
        <v>1.2333800730991054E-3</v>
      </c>
      <c r="U16" s="597">
        <v>1.0213324052365844E-2</v>
      </c>
      <c r="V16" s="629">
        <v>1.2006725617698868E-3</v>
      </c>
      <c r="W16" s="597">
        <v>4.832448667561765E-3</v>
      </c>
      <c r="X16" s="629">
        <v>1.7579188614263419E-4</v>
      </c>
      <c r="Y16" s="597">
        <v>2.8429724807490744E-4</v>
      </c>
      <c r="Z16" s="629">
        <v>9.8196083858836453E-5</v>
      </c>
      <c r="AA16" s="597">
        <v>1.0355811436275401E-4</v>
      </c>
      <c r="AB16" s="629">
        <v>7.2831632206126908E-5</v>
      </c>
      <c r="AC16" s="597">
        <v>6.1344205121031272E-5</v>
      </c>
      <c r="AD16" s="629">
        <v>2.2995055888070404E-4</v>
      </c>
      <c r="AE16" s="597">
        <v>9.2100342330100467E-5</v>
      </c>
      <c r="AF16" s="629">
        <v>1.4671729835825576E-4</v>
      </c>
      <c r="AG16" s="597">
        <v>8.2090500609816806E-5</v>
      </c>
      <c r="AH16" s="629">
        <v>7.009891918382315E-5</v>
      </c>
      <c r="AI16" s="597">
        <v>1.0491379085636551E-4</v>
      </c>
      <c r="AJ16" s="629">
        <v>4.2449793106648403E-4</v>
      </c>
      <c r="AK16" s="597">
        <v>8.6673657524999293E-5</v>
      </c>
      <c r="AL16" s="629">
        <v>3.1369287314329905E-4</v>
      </c>
      <c r="AM16" s="617">
        <v>1.0151093509166761E-3</v>
      </c>
      <c r="AN16" s="629">
        <v>1.2066823045843962</v>
      </c>
      <c r="AO16" s="597">
        <v>0.9415801408004667</v>
      </c>
      <c r="AP16" s="16" t="s">
        <v>27</v>
      </c>
    </row>
    <row r="17" spans="2:42">
      <c r="B17" s="603" t="s">
        <v>374</v>
      </c>
      <c r="C17" s="597">
        <v>2.2989414676958258E-5</v>
      </c>
      <c r="D17" s="629">
        <v>9.3132455121279533E-5</v>
      </c>
      <c r="E17" s="597">
        <v>1.8065547318015711E-4</v>
      </c>
      <c r="F17" s="629">
        <v>2.6400826082565967E-5</v>
      </c>
      <c r="G17" s="597">
        <v>4.0995472075046335E-4</v>
      </c>
      <c r="H17" s="629">
        <v>3.6340140287002793E-4</v>
      </c>
      <c r="I17" s="597">
        <v>1.8924536842202789E-5</v>
      </c>
      <c r="J17" s="629">
        <v>2.6625720083913449E-4</v>
      </c>
      <c r="K17" s="597">
        <v>3.3226909691825857E-4</v>
      </c>
      <c r="L17" s="629">
        <v>2.8959034926795066E-4</v>
      </c>
      <c r="M17" s="597">
        <v>1.0480320728665045</v>
      </c>
      <c r="N17" s="629">
        <v>6.217332239993858E-3</v>
      </c>
      <c r="O17" s="597">
        <v>3.7036424264071189E-3</v>
      </c>
      <c r="P17" s="629">
        <v>1.8110628194051312E-3</v>
      </c>
      <c r="Q17" s="597">
        <v>2.7288472556972238E-3</v>
      </c>
      <c r="R17" s="629">
        <v>6.7754994763349393E-3</v>
      </c>
      <c r="S17" s="597">
        <v>6.3823899102522664E-3</v>
      </c>
      <c r="T17" s="629">
        <v>2.0873687538122574E-3</v>
      </c>
      <c r="U17" s="597">
        <v>3.1199065787923929E-3</v>
      </c>
      <c r="V17" s="629">
        <v>1.3432535084493024E-3</v>
      </c>
      <c r="W17" s="597">
        <v>9.9292160117102042E-4</v>
      </c>
      <c r="X17" s="629">
        <v>1.7019404953921144E-4</v>
      </c>
      <c r="Y17" s="597">
        <v>1.0148806865055689E-4</v>
      </c>
      <c r="Z17" s="629">
        <v>3.9626181298473206E-5</v>
      </c>
      <c r="AA17" s="597">
        <v>3.3623454961563133E-5</v>
      </c>
      <c r="AB17" s="629">
        <v>2.7703166409485789E-5</v>
      </c>
      <c r="AC17" s="597">
        <v>1.4885403549607146E-5</v>
      </c>
      <c r="AD17" s="629">
        <v>4.1189514875953465E-5</v>
      </c>
      <c r="AE17" s="597">
        <v>3.9794961523018506E-5</v>
      </c>
      <c r="AF17" s="629">
        <v>5.4653065190225017E-5</v>
      </c>
      <c r="AG17" s="597">
        <v>3.8994906328814509E-5</v>
      </c>
      <c r="AH17" s="629">
        <v>1.4807335490225396E-4</v>
      </c>
      <c r="AI17" s="597">
        <v>6.0366124385921889E-5</v>
      </c>
      <c r="AJ17" s="629">
        <v>1.7753897948789941E-4</v>
      </c>
      <c r="AK17" s="597">
        <v>6.0390566673065496E-5</v>
      </c>
      <c r="AL17" s="629">
        <v>1.9574384315683305E-4</v>
      </c>
      <c r="AM17" s="617">
        <v>3.9875085553394812E-4</v>
      </c>
      <c r="AN17" s="629">
        <v>1.0868008894098355</v>
      </c>
      <c r="AO17" s="597">
        <v>0.84803608255864193</v>
      </c>
      <c r="AP17" s="16" t="s">
        <v>28</v>
      </c>
    </row>
    <row r="18" spans="2:42">
      <c r="B18" s="603" t="s">
        <v>376</v>
      </c>
      <c r="C18" s="597">
        <v>5.9589413590959339E-4</v>
      </c>
      <c r="D18" s="629">
        <v>4.8355567044212414E-3</v>
      </c>
      <c r="E18" s="597">
        <v>4.7058548059127053E-3</v>
      </c>
      <c r="F18" s="629">
        <v>5.7659177542638727E-4</v>
      </c>
      <c r="G18" s="597">
        <v>4.7550480040762302E-3</v>
      </c>
      <c r="H18" s="629">
        <v>2.8545806336287022E-3</v>
      </c>
      <c r="I18" s="597">
        <v>2.3524084726484672E-4</v>
      </c>
      <c r="J18" s="629">
        <v>1.2118646904324007E-3</v>
      </c>
      <c r="K18" s="597">
        <v>3.6899225973712384E-3</v>
      </c>
      <c r="L18" s="629">
        <v>1.2778088739924596E-3</v>
      </c>
      <c r="M18" s="597">
        <v>6.4850233613232078E-4</v>
      </c>
      <c r="N18" s="629">
        <v>1.0155578562513061</v>
      </c>
      <c r="O18" s="597">
        <v>8.2795962503981052E-3</v>
      </c>
      <c r="P18" s="629">
        <v>8.6892796713768424E-3</v>
      </c>
      <c r="Q18" s="597">
        <v>1.6471458625101795E-2</v>
      </c>
      <c r="R18" s="629">
        <v>6.7450734437337657E-3</v>
      </c>
      <c r="S18" s="597">
        <v>6.7582735375142974E-3</v>
      </c>
      <c r="T18" s="629">
        <v>9.5429330210131807E-3</v>
      </c>
      <c r="U18" s="597">
        <v>2.5208240459813056E-3</v>
      </c>
      <c r="V18" s="629">
        <v>3.7979866378929578E-3</v>
      </c>
      <c r="W18" s="597">
        <v>2.3355049046697673E-2</v>
      </c>
      <c r="X18" s="629">
        <v>8.0951110470106537E-4</v>
      </c>
      <c r="Y18" s="597">
        <v>1.1458916022783351E-3</v>
      </c>
      <c r="Z18" s="629">
        <v>3.1221604612619887E-4</v>
      </c>
      <c r="AA18" s="597">
        <v>8.5504336908879359E-4</v>
      </c>
      <c r="AB18" s="629">
        <v>2.2101683580879366E-4</v>
      </c>
      <c r="AC18" s="597">
        <v>3.3282550370385204E-4</v>
      </c>
      <c r="AD18" s="629">
        <v>7.8474514028754752E-4</v>
      </c>
      <c r="AE18" s="597">
        <v>3.7354133333165711E-4</v>
      </c>
      <c r="AF18" s="629">
        <v>1.1871902554312485E-3</v>
      </c>
      <c r="AG18" s="597">
        <v>2.9509732597526525E-4</v>
      </c>
      <c r="AH18" s="629">
        <v>3.1457959784511391E-4</v>
      </c>
      <c r="AI18" s="597">
        <v>8.9205122743437509E-4</v>
      </c>
      <c r="AJ18" s="629">
        <v>6.2178694355594392E-4</v>
      </c>
      <c r="AK18" s="597">
        <v>8.4322814395217344E-4</v>
      </c>
      <c r="AL18" s="629">
        <v>7.8673309091764057E-4</v>
      </c>
      <c r="AM18" s="617">
        <v>1.8428699660800803E-3</v>
      </c>
      <c r="AN18" s="629">
        <v>1.1387235234221025</v>
      </c>
      <c r="AO18" s="597">
        <v>0.88855156940904356</v>
      </c>
      <c r="AP18" s="16" t="s">
        <v>29</v>
      </c>
    </row>
    <row r="19" spans="2:42">
      <c r="B19" s="603" t="s">
        <v>377</v>
      </c>
      <c r="C19" s="597">
        <v>5.4615706244429052E-5</v>
      </c>
      <c r="D19" s="629">
        <v>5.2052202128391738E-4</v>
      </c>
      <c r="E19" s="597">
        <v>7.78863366991043E-5</v>
      </c>
      <c r="F19" s="629">
        <v>7.447172905358039E-5</v>
      </c>
      <c r="G19" s="597">
        <v>4.6183416707149357E-4</v>
      </c>
      <c r="H19" s="629">
        <v>1.241149771592437E-4</v>
      </c>
      <c r="I19" s="597">
        <v>7.2971719065595875E-5</v>
      </c>
      <c r="J19" s="629">
        <v>1.6458750850206682E-4</v>
      </c>
      <c r="K19" s="597">
        <v>4.0663367484344219E-4</v>
      </c>
      <c r="L19" s="629">
        <v>1.8760005446405588E-4</v>
      </c>
      <c r="M19" s="597">
        <v>7.0897497323938008E-5</v>
      </c>
      <c r="N19" s="629">
        <v>2.1922969345562711E-4</v>
      </c>
      <c r="O19" s="597">
        <v>1.0253901349538448</v>
      </c>
      <c r="P19" s="629">
        <v>5.6595131903487278E-3</v>
      </c>
      <c r="Q19" s="597">
        <v>5.6079507206002344E-3</v>
      </c>
      <c r="R19" s="629">
        <v>5.7072369164736664E-4</v>
      </c>
      <c r="S19" s="597">
        <v>2.853758351765085E-3</v>
      </c>
      <c r="T19" s="629">
        <v>3.2482951331125294E-4</v>
      </c>
      <c r="U19" s="597">
        <v>1.3874642764774452E-3</v>
      </c>
      <c r="V19" s="629">
        <v>1.1704617833622445E-4</v>
      </c>
      <c r="W19" s="597">
        <v>1.3261149672950385E-3</v>
      </c>
      <c r="X19" s="629">
        <v>3.2035868164429415E-4</v>
      </c>
      <c r="Y19" s="597">
        <v>2.3454636217590074E-3</v>
      </c>
      <c r="Z19" s="629">
        <v>1.3675047626497198E-4</v>
      </c>
      <c r="AA19" s="597">
        <v>1.5057817231053477E-4</v>
      </c>
      <c r="AB19" s="629">
        <v>1.6881701540931681E-4</v>
      </c>
      <c r="AC19" s="597">
        <v>4.7401752237932293E-5</v>
      </c>
      <c r="AD19" s="629">
        <v>2.4062569499507585E-4</v>
      </c>
      <c r="AE19" s="597">
        <v>2.2055745474977332E-4</v>
      </c>
      <c r="AF19" s="629">
        <v>1.9836389959830309E-4</v>
      </c>
      <c r="AG19" s="597">
        <v>1.2838514932249337E-4</v>
      </c>
      <c r="AH19" s="629">
        <v>1.0137979169496864E-4</v>
      </c>
      <c r="AI19" s="597">
        <v>1.3857591156485636E-4</v>
      </c>
      <c r="AJ19" s="629">
        <v>2.0514802788775201E-3</v>
      </c>
      <c r="AK19" s="597">
        <v>1.0154016146378267E-4</v>
      </c>
      <c r="AL19" s="629">
        <v>1.0132477705819323E-4</v>
      </c>
      <c r="AM19" s="617">
        <v>1.4229122779644258E-4</v>
      </c>
      <c r="AN19" s="629">
        <v>1.0522667949955402</v>
      </c>
      <c r="AO19" s="597">
        <v>0.82108895873202037</v>
      </c>
      <c r="AP19" s="16" t="s">
        <v>30</v>
      </c>
    </row>
    <row r="20" spans="2:42">
      <c r="B20" s="603" t="s">
        <v>378</v>
      </c>
      <c r="C20" s="597">
        <v>5.2820709789124596E-5</v>
      </c>
      <c r="D20" s="629">
        <v>4.244558663280854E-4</v>
      </c>
      <c r="E20" s="597">
        <v>8.1848181506209009E-5</v>
      </c>
      <c r="F20" s="629">
        <v>7.2527789309437978E-5</v>
      </c>
      <c r="G20" s="597">
        <v>8.9692191080923051E-5</v>
      </c>
      <c r="H20" s="629">
        <v>1.2439612767240984E-4</v>
      </c>
      <c r="I20" s="597">
        <v>8.9518906103110328E-5</v>
      </c>
      <c r="J20" s="629">
        <v>5.41066377478538E-4</v>
      </c>
      <c r="K20" s="597">
        <v>1.9037645500909005E-4</v>
      </c>
      <c r="L20" s="629">
        <v>1.7493630300510613E-4</v>
      </c>
      <c r="M20" s="597">
        <v>8.8653906533798894E-5</v>
      </c>
      <c r="N20" s="629">
        <v>1.1748585409641438E-4</v>
      </c>
      <c r="O20" s="597">
        <v>6.9908704466739189E-4</v>
      </c>
      <c r="P20" s="629">
        <v>1.0209120467013224</v>
      </c>
      <c r="Q20" s="597">
        <v>5.1010485037314445E-4</v>
      </c>
      <c r="R20" s="629">
        <v>4.4931238404352999E-4</v>
      </c>
      <c r="S20" s="597">
        <v>4.9259665074132832E-4</v>
      </c>
      <c r="T20" s="629">
        <v>2.4325794689526305E-4</v>
      </c>
      <c r="U20" s="597">
        <v>1.971396437264641E-4</v>
      </c>
      <c r="V20" s="629">
        <v>1.0915042725119969E-4</v>
      </c>
      <c r="W20" s="597">
        <v>1.6311325762498005E-4</v>
      </c>
      <c r="X20" s="629">
        <v>3.4182677234133806E-4</v>
      </c>
      <c r="Y20" s="597">
        <v>2.9285341380341979E-4</v>
      </c>
      <c r="Z20" s="629">
        <v>1.3006263750671158E-4</v>
      </c>
      <c r="AA20" s="597">
        <v>1.5822207624553535E-4</v>
      </c>
      <c r="AB20" s="629">
        <v>1.8585522435179478E-4</v>
      </c>
      <c r="AC20" s="597">
        <v>4.0392258337823602E-5</v>
      </c>
      <c r="AD20" s="629">
        <v>2.4727789194933824E-4</v>
      </c>
      <c r="AE20" s="597">
        <v>2.3831938010278857E-4</v>
      </c>
      <c r="AF20" s="629">
        <v>1.490588782385901E-4</v>
      </c>
      <c r="AG20" s="597">
        <v>1.1935455463981777E-4</v>
      </c>
      <c r="AH20" s="629">
        <v>8.4348071032323279E-5</v>
      </c>
      <c r="AI20" s="597">
        <v>1.4818322671214911E-4</v>
      </c>
      <c r="AJ20" s="629">
        <v>2.3718830470971374E-3</v>
      </c>
      <c r="AK20" s="597">
        <v>8.9506753873079176E-5</v>
      </c>
      <c r="AL20" s="629">
        <v>4.8034456059803388E-5</v>
      </c>
      <c r="AM20" s="617">
        <v>1.3587176367657613E-4</v>
      </c>
      <c r="AN20" s="629">
        <v>1.030604637980526</v>
      </c>
      <c r="AO20" s="597">
        <v>0.8041858710056583</v>
      </c>
      <c r="AP20" s="16" t="s">
        <v>31</v>
      </c>
    </row>
    <row r="21" spans="2:42">
      <c r="B21" s="603" t="s">
        <v>379</v>
      </c>
      <c r="C21" s="597">
        <v>1.0682321583179612E-4</v>
      </c>
      <c r="D21" s="629">
        <v>1.0717378648763995E-4</v>
      </c>
      <c r="E21" s="597">
        <v>7.1520690547283912E-5</v>
      </c>
      <c r="F21" s="629">
        <v>6.6820204236071727E-5</v>
      </c>
      <c r="G21" s="597">
        <v>6.4547064470762202E-5</v>
      </c>
      <c r="H21" s="629">
        <v>9.053248560532187E-5</v>
      </c>
      <c r="I21" s="597">
        <v>5.8868532385405061E-5</v>
      </c>
      <c r="J21" s="629">
        <v>6.1464967155653056E-5</v>
      </c>
      <c r="K21" s="597">
        <v>9.7252210221684404E-5</v>
      </c>
      <c r="L21" s="629">
        <v>5.2341623564363236E-5</v>
      </c>
      <c r="M21" s="597">
        <v>5.044322510651154E-5</v>
      </c>
      <c r="N21" s="629">
        <v>6.0135486124151349E-5</v>
      </c>
      <c r="O21" s="597">
        <v>9.5561141731648203E-4</v>
      </c>
      <c r="P21" s="629">
        <v>1.1264857906274003E-3</v>
      </c>
      <c r="Q21" s="597">
        <v>1.0317779860978857</v>
      </c>
      <c r="R21" s="629">
        <v>6.242365910617816E-5</v>
      </c>
      <c r="S21" s="597">
        <v>2.3894267001981057E-4</v>
      </c>
      <c r="T21" s="629">
        <v>6.1237333022413562E-4</v>
      </c>
      <c r="U21" s="597">
        <v>1.2621520491835333E-4</v>
      </c>
      <c r="V21" s="629">
        <v>1.2729238617896477E-4</v>
      </c>
      <c r="W21" s="597">
        <v>1.7299694254991745E-4</v>
      </c>
      <c r="X21" s="629">
        <v>2.2385493234080889E-4</v>
      </c>
      <c r="Y21" s="597">
        <v>2.0502971871731672E-4</v>
      </c>
      <c r="Z21" s="629">
        <v>1.2385221316355501E-4</v>
      </c>
      <c r="AA21" s="597">
        <v>3.5007210977735197E-4</v>
      </c>
      <c r="AB21" s="629">
        <v>1.5239840982215816E-4</v>
      </c>
      <c r="AC21" s="597">
        <v>3.0343356194360937E-5</v>
      </c>
      <c r="AD21" s="629">
        <v>1.8257908739559474E-4</v>
      </c>
      <c r="AE21" s="597">
        <v>2.0909249362726536E-4</v>
      </c>
      <c r="AF21" s="629">
        <v>7.3240461348791528E-4</v>
      </c>
      <c r="AG21" s="597">
        <v>1.1026416837181007E-4</v>
      </c>
      <c r="AH21" s="629">
        <v>2.8651305298183502E-3</v>
      </c>
      <c r="AI21" s="597">
        <v>1.4555630180649635E-4</v>
      </c>
      <c r="AJ21" s="629">
        <v>1.498945154570484E-3</v>
      </c>
      <c r="AK21" s="597">
        <v>2.6763108235595707E-4</v>
      </c>
      <c r="AL21" s="629">
        <v>6.459666372439294E-3</v>
      </c>
      <c r="AM21" s="617">
        <v>2.5956049587013731E-4</v>
      </c>
      <c r="AN21" s="629">
        <v>1.0499046320303225</v>
      </c>
      <c r="AO21" s="597">
        <v>0.81924575134517685</v>
      </c>
      <c r="AP21" s="16" t="s">
        <v>32</v>
      </c>
    </row>
    <row r="22" spans="2:42">
      <c r="B22" s="603" t="s">
        <v>380</v>
      </c>
      <c r="C22" s="597">
        <v>3.9422694887278689E-5</v>
      </c>
      <c r="D22" s="629">
        <v>9.7488690676607106E-5</v>
      </c>
      <c r="E22" s="597">
        <v>5.781822074132168E-5</v>
      </c>
      <c r="F22" s="629">
        <v>5.4875619486866988E-5</v>
      </c>
      <c r="G22" s="597">
        <v>5.0618320752858914E-5</v>
      </c>
      <c r="H22" s="629">
        <v>8.5899077173120703E-5</v>
      </c>
      <c r="I22" s="597">
        <v>5.0615630531137423E-5</v>
      </c>
      <c r="J22" s="629">
        <v>5.4290213310519208E-5</v>
      </c>
      <c r="K22" s="597">
        <v>9.0849148238225321E-5</v>
      </c>
      <c r="L22" s="629">
        <v>4.4812989746482821E-5</v>
      </c>
      <c r="M22" s="597">
        <v>5.0853281892743912E-5</v>
      </c>
      <c r="N22" s="629">
        <v>1.0851433660120954E-4</v>
      </c>
      <c r="O22" s="597">
        <v>1.2786302294821082E-3</v>
      </c>
      <c r="P22" s="629">
        <v>4.9990733296453968E-4</v>
      </c>
      <c r="Q22" s="597">
        <v>1.4943885941131736E-2</v>
      </c>
      <c r="R22" s="629">
        <v>1.0252467411050994</v>
      </c>
      <c r="S22" s="597">
        <v>1.3137575735361222E-2</v>
      </c>
      <c r="T22" s="629">
        <v>2.9877307349336538E-2</v>
      </c>
      <c r="U22" s="597">
        <v>1.184073756739271E-3</v>
      </c>
      <c r="V22" s="629">
        <v>4.0415192440106215E-4</v>
      </c>
      <c r="W22" s="597">
        <v>1.4477619643086755E-4</v>
      </c>
      <c r="X22" s="629">
        <v>2.3033177284137801E-4</v>
      </c>
      <c r="Y22" s="597">
        <v>1.7645437224236745E-4</v>
      </c>
      <c r="Z22" s="629">
        <v>1.0150488382619764E-4</v>
      </c>
      <c r="AA22" s="597">
        <v>1.2253184871672827E-4</v>
      </c>
      <c r="AB22" s="629">
        <v>1.4561334061440938E-4</v>
      </c>
      <c r="AC22" s="597">
        <v>2.9439127402428326E-5</v>
      </c>
      <c r="AD22" s="629">
        <v>1.7051020562203564E-4</v>
      </c>
      <c r="AE22" s="597">
        <v>2.5481664871648569E-4</v>
      </c>
      <c r="AF22" s="629">
        <v>2.7196933985717105E-4</v>
      </c>
      <c r="AG22" s="597">
        <v>2.1771436058661608E-4</v>
      </c>
      <c r="AH22" s="629">
        <v>1.0690888118049627E-4</v>
      </c>
      <c r="AI22" s="597">
        <v>1.2618398670210439E-4</v>
      </c>
      <c r="AJ22" s="629">
        <v>1.5759809941971003E-3</v>
      </c>
      <c r="AK22" s="597">
        <v>7.2222428594645303E-5</v>
      </c>
      <c r="AL22" s="629">
        <v>3.3926376044884562E-3</v>
      </c>
      <c r="AM22" s="617">
        <v>1.3998279856228794E-4</v>
      </c>
      <c r="AN22" s="629">
        <v>1.0946379103891359</v>
      </c>
      <c r="AO22" s="597">
        <v>0.8541513485976906</v>
      </c>
      <c r="AP22" s="16" t="s">
        <v>33</v>
      </c>
    </row>
    <row r="23" spans="2:42">
      <c r="B23" s="603" t="s">
        <v>382</v>
      </c>
      <c r="C23" s="597">
        <v>3.1703997072043254E-5</v>
      </c>
      <c r="D23" s="629">
        <v>1.0839327455247833E-4</v>
      </c>
      <c r="E23" s="597">
        <v>3.7633841243432029E-5</v>
      </c>
      <c r="F23" s="629">
        <v>3.5427265535070499E-5</v>
      </c>
      <c r="G23" s="597">
        <v>5.6185000788920671E-5</v>
      </c>
      <c r="H23" s="629">
        <v>5.6916362889351132E-5</v>
      </c>
      <c r="I23" s="597">
        <v>3.6659450971236526E-5</v>
      </c>
      <c r="J23" s="629">
        <v>4.1172294254461378E-5</v>
      </c>
      <c r="K23" s="597">
        <v>6.8053156043772976E-5</v>
      </c>
      <c r="L23" s="629">
        <v>3.3452926973861187E-5</v>
      </c>
      <c r="M23" s="597">
        <v>3.2175556440185252E-5</v>
      </c>
      <c r="N23" s="629">
        <v>9.4080541400014901E-5</v>
      </c>
      <c r="O23" s="597">
        <v>3.1439079389731389E-3</v>
      </c>
      <c r="P23" s="629">
        <v>1.2151705176016558E-3</v>
      </c>
      <c r="Q23" s="597">
        <v>2.3631126063765203E-3</v>
      </c>
      <c r="R23" s="629">
        <v>1.5278973525975378E-3</v>
      </c>
      <c r="S23" s="597">
        <v>1.0083323179676686</v>
      </c>
      <c r="T23" s="629">
        <v>1.2970248026374356E-3</v>
      </c>
      <c r="U23" s="597">
        <v>4.0660338688484638E-3</v>
      </c>
      <c r="V23" s="629">
        <v>1.0410939348983578E-4</v>
      </c>
      <c r="W23" s="597">
        <v>7.6784888132801102E-4</v>
      </c>
      <c r="X23" s="629">
        <v>1.6012110027667099E-4</v>
      </c>
      <c r="Y23" s="597">
        <v>1.5464432605813324E-4</v>
      </c>
      <c r="Z23" s="629">
        <v>6.4383072269161585E-5</v>
      </c>
      <c r="AA23" s="597">
        <v>9.1128313550776989E-5</v>
      </c>
      <c r="AB23" s="629">
        <v>8.4486988756359886E-5</v>
      </c>
      <c r="AC23" s="597">
        <v>2.5310647105128064E-5</v>
      </c>
      <c r="AD23" s="629">
        <v>1.2387132726425452E-4</v>
      </c>
      <c r="AE23" s="597">
        <v>1.192579517668542E-4</v>
      </c>
      <c r="AF23" s="629">
        <v>2.0495626792099849E-4</v>
      </c>
      <c r="AG23" s="597">
        <v>9.9885153346158495E-5</v>
      </c>
      <c r="AH23" s="629">
        <v>5.2235050986171459E-5</v>
      </c>
      <c r="AI23" s="597">
        <v>6.8658219525533431E-5</v>
      </c>
      <c r="AJ23" s="629">
        <v>1.0146415980012106E-3</v>
      </c>
      <c r="AK23" s="597">
        <v>5.8264412032921674E-5</v>
      </c>
      <c r="AL23" s="629">
        <v>4.2406822688942835E-5</v>
      </c>
      <c r="AM23" s="617">
        <v>1.935927180480683E-4</v>
      </c>
      <c r="AN23" s="629">
        <v>1.0260071209672832</v>
      </c>
      <c r="AO23" s="597">
        <v>0.80059840585413056</v>
      </c>
      <c r="AP23" s="16" t="s">
        <v>34</v>
      </c>
    </row>
    <row r="24" spans="2:42">
      <c r="B24" s="603" t="s">
        <v>588</v>
      </c>
      <c r="C24" s="597">
        <v>9.226985121819705E-7</v>
      </c>
      <c r="D24" s="629">
        <v>2.0465429243477135E-6</v>
      </c>
      <c r="E24" s="597">
        <v>1.3184343850360616E-6</v>
      </c>
      <c r="F24" s="629">
        <v>1.015691907133448E-6</v>
      </c>
      <c r="G24" s="597">
        <v>1.1079991840679253E-6</v>
      </c>
      <c r="H24" s="629">
        <v>1.8487480168057686E-6</v>
      </c>
      <c r="I24" s="597">
        <v>1.0275955606758416E-6</v>
      </c>
      <c r="J24" s="629">
        <v>1.0587467877616738E-6</v>
      </c>
      <c r="K24" s="597">
        <v>1.6252261372936199E-6</v>
      </c>
      <c r="L24" s="629">
        <v>9.2237588743676485E-7</v>
      </c>
      <c r="M24" s="597">
        <v>8.9396298408949678E-7</v>
      </c>
      <c r="N24" s="629">
        <v>1.6212900736182613E-6</v>
      </c>
      <c r="O24" s="597">
        <v>3.4470099646816366E-6</v>
      </c>
      <c r="P24" s="629">
        <v>2.5509868686632412E-6</v>
      </c>
      <c r="Q24" s="597">
        <v>1.128390328308365E-6</v>
      </c>
      <c r="R24" s="629">
        <v>1.5869701210304482E-6</v>
      </c>
      <c r="S24" s="597">
        <v>1.4705017003263548E-6</v>
      </c>
      <c r="T24" s="629">
        <v>1.0006221035501308</v>
      </c>
      <c r="U24" s="597">
        <v>1.1931784695814412E-4</v>
      </c>
      <c r="V24" s="629">
        <v>1.656162273219448E-6</v>
      </c>
      <c r="W24" s="597">
        <v>2.0795362389344403E-5</v>
      </c>
      <c r="X24" s="629">
        <v>3.9558286362529965E-6</v>
      </c>
      <c r="Y24" s="597">
        <v>3.4437853375196022E-6</v>
      </c>
      <c r="Z24" s="629">
        <v>1.8744418695524871E-6</v>
      </c>
      <c r="AA24" s="597">
        <v>5.4934058860816957E-6</v>
      </c>
      <c r="AB24" s="629">
        <v>3.7112339738851706E-6</v>
      </c>
      <c r="AC24" s="597">
        <v>1.2400656797997557E-6</v>
      </c>
      <c r="AD24" s="629">
        <v>4.3111315875136878E-6</v>
      </c>
      <c r="AE24" s="597">
        <v>4.6990840963922461E-6</v>
      </c>
      <c r="AF24" s="629">
        <v>1.6653808770268582E-5</v>
      </c>
      <c r="AG24" s="597">
        <v>2.7312430775814179E-6</v>
      </c>
      <c r="AH24" s="629">
        <v>1.3594738336210637E-6</v>
      </c>
      <c r="AI24" s="597">
        <v>2.8457845599190862E-6</v>
      </c>
      <c r="AJ24" s="629">
        <v>2.2476815486327201E-5</v>
      </c>
      <c r="AK24" s="597">
        <v>2.9526332871313927E-6</v>
      </c>
      <c r="AL24" s="629">
        <v>1.0016700395451694E-6</v>
      </c>
      <c r="AM24" s="617">
        <v>5.4256314268475645E-6</v>
      </c>
      <c r="AN24" s="629">
        <v>1.0008736421306434</v>
      </c>
      <c r="AO24" s="597">
        <v>0.78098662862668577</v>
      </c>
      <c r="AP24" s="16" t="s">
        <v>35</v>
      </c>
    </row>
    <row r="25" spans="2:42">
      <c r="B25" s="603" t="s">
        <v>384</v>
      </c>
      <c r="C25" s="597">
        <v>6.9972680885588322E-4</v>
      </c>
      <c r="D25" s="629">
        <v>1.8560352966630537E-3</v>
      </c>
      <c r="E25" s="597">
        <v>9.972378556517697E-4</v>
      </c>
      <c r="F25" s="629">
        <v>8.9798405170510851E-4</v>
      </c>
      <c r="G25" s="597">
        <v>8.3672765902349322E-4</v>
      </c>
      <c r="H25" s="629">
        <v>1.5118728582813211E-3</v>
      </c>
      <c r="I25" s="597">
        <v>9.2569957284532758E-4</v>
      </c>
      <c r="J25" s="629">
        <v>9.7201236784257797E-4</v>
      </c>
      <c r="K25" s="597">
        <v>1.6056542888720315E-3</v>
      </c>
      <c r="L25" s="629">
        <v>7.8374410995659272E-4</v>
      </c>
      <c r="M25" s="597">
        <v>7.5535869011094216E-4</v>
      </c>
      <c r="N25" s="629">
        <v>8.5647899924403434E-4</v>
      </c>
      <c r="O25" s="597">
        <v>9.1113388411257943E-4</v>
      </c>
      <c r="P25" s="629">
        <v>1.2476418705320209E-3</v>
      </c>
      <c r="Q25" s="597">
        <v>8.199821197685419E-4</v>
      </c>
      <c r="R25" s="629">
        <v>9.6013550400144223E-4</v>
      </c>
      <c r="S25" s="597">
        <v>9.3567234962026213E-4</v>
      </c>
      <c r="T25" s="629">
        <v>9.2243664822793791E-4</v>
      </c>
      <c r="U25" s="597">
        <v>1.2233768588356171</v>
      </c>
      <c r="V25" s="629">
        <v>1.2248493084531279E-3</v>
      </c>
      <c r="W25" s="597">
        <v>1.8709843072812161E-3</v>
      </c>
      <c r="X25" s="629">
        <v>4.1811489350755265E-3</v>
      </c>
      <c r="Y25" s="597">
        <v>3.0221843820086971E-3</v>
      </c>
      <c r="Z25" s="629">
        <v>1.6386070327345642E-3</v>
      </c>
      <c r="AA25" s="597">
        <v>1.9768073219667294E-3</v>
      </c>
      <c r="AB25" s="629">
        <v>2.3087300826215634E-3</v>
      </c>
      <c r="AC25" s="597">
        <v>4.9822848129421225E-4</v>
      </c>
      <c r="AD25" s="629">
        <v>3.9279991793197125E-3</v>
      </c>
      <c r="AE25" s="597">
        <v>2.9383303417598976E-3</v>
      </c>
      <c r="AF25" s="629">
        <v>3.7236054833413349E-3</v>
      </c>
      <c r="AG25" s="597">
        <v>1.5123024876277577E-3</v>
      </c>
      <c r="AH25" s="629">
        <v>1.0311212368546939E-3</v>
      </c>
      <c r="AI25" s="597">
        <v>1.8401964749361738E-3</v>
      </c>
      <c r="AJ25" s="629">
        <v>2.9143228764898051E-2</v>
      </c>
      <c r="AK25" s="597">
        <v>1.1187013018838403E-3</v>
      </c>
      <c r="AL25" s="629">
        <v>4.9729631401118418E-4</v>
      </c>
      <c r="AM25" s="617">
        <v>2.2261126560447486E-3</v>
      </c>
      <c r="AN25" s="629">
        <v>1.3065528278630454</v>
      </c>
      <c r="AO25" s="597">
        <v>1.0195096016148562</v>
      </c>
      <c r="AP25" s="16" t="s">
        <v>36</v>
      </c>
    </row>
    <row r="26" spans="2:42">
      <c r="B26" s="603" t="s">
        <v>386</v>
      </c>
      <c r="C26" s="597">
        <v>5.0840651784125814E-4</v>
      </c>
      <c r="D26" s="629">
        <v>1.1396879043049787E-3</v>
      </c>
      <c r="E26" s="597">
        <v>1.5550098610003678E-3</v>
      </c>
      <c r="F26" s="629">
        <v>1.7083200210700426E-3</v>
      </c>
      <c r="G26" s="597">
        <v>1.5047613462414026E-3</v>
      </c>
      <c r="H26" s="629">
        <v>1.041013796095068E-3</v>
      </c>
      <c r="I26" s="597">
        <v>3.4332589179574186E-4</v>
      </c>
      <c r="J26" s="629">
        <v>5.1485775986093098E-4</v>
      </c>
      <c r="K26" s="597">
        <v>1.1036807205418394E-3</v>
      </c>
      <c r="L26" s="629">
        <v>1.0220624443810246E-3</v>
      </c>
      <c r="M26" s="597">
        <v>6.0271934219163102E-3</v>
      </c>
      <c r="N26" s="629">
        <v>4.8114873205642441E-4</v>
      </c>
      <c r="O26" s="597">
        <v>5.4086933364075047E-4</v>
      </c>
      <c r="P26" s="629">
        <v>8.1587804715942439E-4</v>
      </c>
      <c r="Q26" s="597">
        <v>8.9062172667928648E-4</v>
      </c>
      <c r="R26" s="629">
        <v>7.2372225017951263E-4</v>
      </c>
      <c r="S26" s="597">
        <v>9.5155919418948756E-4</v>
      </c>
      <c r="T26" s="629">
        <v>9.4322704584460734E-4</v>
      </c>
      <c r="U26" s="597">
        <v>4.3683718983333073E-4</v>
      </c>
      <c r="V26" s="629">
        <v>1.0078909785650929</v>
      </c>
      <c r="W26" s="597">
        <v>7.823801262026055E-4</v>
      </c>
      <c r="X26" s="629">
        <v>1.4131478517147391E-3</v>
      </c>
      <c r="Y26" s="597">
        <v>1.0367162018266277E-3</v>
      </c>
      <c r="Z26" s="629">
        <v>9.4221212367564709E-4</v>
      </c>
      <c r="AA26" s="597">
        <v>1.3078028886119412E-3</v>
      </c>
      <c r="AB26" s="629">
        <v>2.8293824171483958E-3</v>
      </c>
      <c r="AC26" s="597">
        <v>1.9817837671810558E-4</v>
      </c>
      <c r="AD26" s="629">
        <v>6.2161008569809779E-4</v>
      </c>
      <c r="AE26" s="597">
        <v>2.8612393151988234E-3</v>
      </c>
      <c r="AF26" s="629">
        <v>1.5768300290233176E-3</v>
      </c>
      <c r="AG26" s="597">
        <v>2.7585992196929093E-3</v>
      </c>
      <c r="AH26" s="629">
        <v>8.3066869725805079E-4</v>
      </c>
      <c r="AI26" s="597">
        <v>6.9445826871734877E-3</v>
      </c>
      <c r="AJ26" s="629">
        <v>1.3648163607414619E-3</v>
      </c>
      <c r="AK26" s="597">
        <v>1.281719906434133E-3</v>
      </c>
      <c r="AL26" s="629">
        <v>2.1885972314596058E-2</v>
      </c>
      <c r="AM26" s="617">
        <v>9.2792142005464651E-4</v>
      </c>
      <c r="AN26" s="629">
        <v>1.079706941791494</v>
      </c>
      <c r="AO26" s="597">
        <v>0.84250064032009042</v>
      </c>
      <c r="AP26" s="16" t="s">
        <v>37</v>
      </c>
    </row>
    <row r="27" spans="2:42">
      <c r="B27" s="603" t="s">
        <v>388</v>
      </c>
      <c r="C27" s="597">
        <v>3.9368270845797117E-3</v>
      </c>
      <c r="D27" s="629">
        <v>5.8526519766562519E-3</v>
      </c>
      <c r="E27" s="597">
        <v>1.5679775565733758E-3</v>
      </c>
      <c r="F27" s="629">
        <v>4.2750929772382472E-3</v>
      </c>
      <c r="G27" s="597">
        <v>3.7802642887761187E-3</v>
      </c>
      <c r="H27" s="629">
        <v>4.4767174109242667E-3</v>
      </c>
      <c r="I27" s="597">
        <v>4.7021352649393817E-3</v>
      </c>
      <c r="J27" s="629">
        <v>4.4453946945717231E-3</v>
      </c>
      <c r="K27" s="597">
        <v>8.3991880920950539E-3</v>
      </c>
      <c r="L27" s="629">
        <v>5.3175381520442254E-3</v>
      </c>
      <c r="M27" s="597">
        <v>5.0612740428522965E-3</v>
      </c>
      <c r="N27" s="629">
        <v>4.8846068191295442E-3</v>
      </c>
      <c r="O27" s="597">
        <v>2.5161798032671038E-3</v>
      </c>
      <c r="P27" s="629">
        <v>2.4808738412490298E-3</v>
      </c>
      <c r="Q27" s="597">
        <v>1.6436768758391492E-3</v>
      </c>
      <c r="R27" s="629">
        <v>5.5609139426791663E-3</v>
      </c>
      <c r="S27" s="597">
        <v>2.3159643094275437E-3</v>
      </c>
      <c r="T27" s="629">
        <v>2.1377169518015235E-3</v>
      </c>
      <c r="U27" s="597">
        <v>1.220964604332431E-3</v>
      </c>
      <c r="V27" s="629">
        <v>2.7008013865595995E-3</v>
      </c>
      <c r="W27" s="597">
        <v>1.0017341176522558</v>
      </c>
      <c r="X27" s="629">
        <v>1.7538501384758383E-2</v>
      </c>
      <c r="Y27" s="597">
        <v>3.3289736097039994E-2</v>
      </c>
      <c r="Z27" s="629">
        <v>4.8144996804837708E-3</v>
      </c>
      <c r="AA27" s="597">
        <v>4.5268465627105077E-3</v>
      </c>
      <c r="AB27" s="629">
        <v>3.6739240219296246E-3</v>
      </c>
      <c r="AC27" s="597">
        <v>9.8464339804545144E-3</v>
      </c>
      <c r="AD27" s="629">
        <v>8.0017949099843149E-3</v>
      </c>
      <c r="AE27" s="597">
        <v>5.3695350599032099E-3</v>
      </c>
      <c r="AF27" s="629">
        <v>1.0220459350605058E-2</v>
      </c>
      <c r="AG27" s="597">
        <v>5.8582792504411254E-3</v>
      </c>
      <c r="AH27" s="629">
        <v>3.2812180129972164E-3</v>
      </c>
      <c r="AI27" s="597">
        <v>3.3029879208454085E-3</v>
      </c>
      <c r="AJ27" s="629">
        <v>1.940343654813371E-3</v>
      </c>
      <c r="AK27" s="597">
        <v>4.0828228195257587E-3</v>
      </c>
      <c r="AL27" s="629">
        <v>1.2701757134945025E-3</v>
      </c>
      <c r="AM27" s="617">
        <v>4.2064140629170408E-3</v>
      </c>
      <c r="AN27" s="629">
        <v>1.2002348502106952</v>
      </c>
      <c r="AO27" s="597">
        <v>0.93654916042234237</v>
      </c>
      <c r="AP27" s="16" t="s">
        <v>38</v>
      </c>
    </row>
    <row r="28" spans="2:42">
      <c r="B28" s="603" t="s">
        <v>390</v>
      </c>
      <c r="C28" s="597">
        <v>1.1016905800416863E-2</v>
      </c>
      <c r="D28" s="629">
        <v>3.2219523748435008E-2</v>
      </c>
      <c r="E28" s="597">
        <v>1.5698017314224488E-2</v>
      </c>
      <c r="F28" s="629">
        <v>3.9643391673180976E-2</v>
      </c>
      <c r="G28" s="597">
        <v>1.5313323459009816E-2</v>
      </c>
      <c r="H28" s="629">
        <v>3.3212508606596365E-2</v>
      </c>
      <c r="I28" s="597">
        <v>2.11103505833963E-2</v>
      </c>
      <c r="J28" s="629">
        <v>3.1875298744089182E-2</v>
      </c>
      <c r="K28" s="597">
        <v>3.7903674707984489E-2</v>
      </c>
      <c r="L28" s="629">
        <v>6.0845227252455891E-2</v>
      </c>
      <c r="M28" s="597">
        <v>5.1850432584477357E-2</v>
      </c>
      <c r="N28" s="629">
        <v>2.5877487673229397E-2</v>
      </c>
      <c r="O28" s="597">
        <v>1.710868513636327E-2</v>
      </c>
      <c r="P28" s="629">
        <v>1.2604982051576378E-2</v>
      </c>
      <c r="Q28" s="597">
        <v>7.5014569141837609E-3</v>
      </c>
      <c r="R28" s="629">
        <v>2.3271506664855678E-2</v>
      </c>
      <c r="S28" s="597">
        <v>1.2470993036716435E-2</v>
      </c>
      <c r="T28" s="629">
        <v>8.7832135623592631E-3</v>
      </c>
      <c r="U28" s="597">
        <v>1.4804888819010044E-2</v>
      </c>
      <c r="V28" s="629">
        <v>1.6927331198360675E-2</v>
      </c>
      <c r="W28" s="597">
        <v>6.190062219913659E-3</v>
      </c>
      <c r="X28" s="629">
        <v>1.1113475582397945</v>
      </c>
      <c r="Y28" s="597">
        <v>4.3665175800290779E-2</v>
      </c>
      <c r="Z28" s="629">
        <v>6.030242208331249E-2</v>
      </c>
      <c r="AA28" s="597">
        <v>2.6095371788474406E-2</v>
      </c>
      <c r="AB28" s="629">
        <v>6.6724336733730363E-3</v>
      </c>
      <c r="AC28" s="597">
        <v>3.0612171357625785E-3</v>
      </c>
      <c r="AD28" s="629">
        <v>9.5064736943940055E-3</v>
      </c>
      <c r="AE28" s="597">
        <v>9.6072001918519889E-3</v>
      </c>
      <c r="AF28" s="629">
        <v>1.3611726451229359E-2</v>
      </c>
      <c r="AG28" s="597">
        <v>2.0476917030061218E-2</v>
      </c>
      <c r="AH28" s="629">
        <v>1.3148155877859505E-2</v>
      </c>
      <c r="AI28" s="597">
        <v>6.3207417826432379E-3</v>
      </c>
      <c r="AJ28" s="629">
        <v>6.4119851211012699E-3</v>
      </c>
      <c r="AK28" s="597">
        <v>3.7226902738551004E-2</v>
      </c>
      <c r="AL28" s="629">
        <v>5.6633356270440176E-3</v>
      </c>
      <c r="AM28" s="617">
        <v>1.0309581638156323E-2</v>
      </c>
      <c r="AN28" s="629">
        <v>1.8796564606247348</v>
      </c>
      <c r="AO28" s="597">
        <v>1.4667051867153327</v>
      </c>
      <c r="AP28" s="16" t="s">
        <v>39</v>
      </c>
    </row>
    <row r="29" spans="2:42">
      <c r="B29" s="603" t="s">
        <v>392</v>
      </c>
      <c r="C29" s="597">
        <v>1.2065757885500021E-3</v>
      </c>
      <c r="D29" s="629">
        <v>3.6625413066933231E-3</v>
      </c>
      <c r="E29" s="597">
        <v>2.3906990186968748E-3</v>
      </c>
      <c r="F29" s="629">
        <v>3.4322045947484782E-3</v>
      </c>
      <c r="G29" s="597">
        <v>1.3560974304946674E-3</v>
      </c>
      <c r="H29" s="629">
        <v>3.3128335333962654E-3</v>
      </c>
      <c r="I29" s="597">
        <v>9.9282806742558125E-4</v>
      </c>
      <c r="J29" s="629">
        <v>1.3818455268895886E-3</v>
      </c>
      <c r="K29" s="597">
        <v>1.6955745962240175E-3</v>
      </c>
      <c r="L29" s="629">
        <v>1.0487336369656799E-3</v>
      </c>
      <c r="M29" s="597">
        <v>1.5160075640944656E-3</v>
      </c>
      <c r="N29" s="629">
        <v>1.1090451833933811E-3</v>
      </c>
      <c r="O29" s="597">
        <v>9.9920894115468123E-4</v>
      </c>
      <c r="P29" s="629">
        <v>8.9975222381288237E-4</v>
      </c>
      <c r="Q29" s="597">
        <v>8.6745523245907764E-4</v>
      </c>
      <c r="R29" s="629">
        <v>1.5844038165911559E-3</v>
      </c>
      <c r="S29" s="597">
        <v>8.9562009898382718E-4</v>
      </c>
      <c r="T29" s="629">
        <v>6.6844223644949344E-4</v>
      </c>
      <c r="U29" s="597">
        <v>6.7517346250898385E-4</v>
      </c>
      <c r="V29" s="629">
        <v>1.3440133019207762E-3</v>
      </c>
      <c r="W29" s="597">
        <v>1.3121955319164713E-3</v>
      </c>
      <c r="X29" s="629">
        <v>1.9312317756097839E-3</v>
      </c>
      <c r="Y29" s="597">
        <v>1.0873433194933124</v>
      </c>
      <c r="Z29" s="629">
        <v>9.6637061891380292E-3</v>
      </c>
      <c r="AA29" s="597">
        <v>3.2904180709367949E-3</v>
      </c>
      <c r="AB29" s="629">
        <v>1.7437162008749141E-3</v>
      </c>
      <c r="AC29" s="597">
        <v>4.297175221256882E-4</v>
      </c>
      <c r="AD29" s="629">
        <v>4.8999228954956222E-3</v>
      </c>
      <c r="AE29" s="597">
        <v>4.0679818563560668E-3</v>
      </c>
      <c r="AF29" s="629">
        <v>4.7309036566409255E-3</v>
      </c>
      <c r="AG29" s="597">
        <v>9.1812831391788214E-3</v>
      </c>
      <c r="AH29" s="629">
        <v>5.3068770159790469E-3</v>
      </c>
      <c r="AI29" s="597">
        <v>2.7463630244438297E-3</v>
      </c>
      <c r="AJ29" s="629">
        <v>1.1794386418924499E-3</v>
      </c>
      <c r="AK29" s="597">
        <v>9.4852068522134503E-3</v>
      </c>
      <c r="AL29" s="629">
        <v>7.4887016195967495E-4</v>
      </c>
      <c r="AM29" s="617">
        <v>3.474918566471679E-3</v>
      </c>
      <c r="AN29" s="629">
        <v>1.1825751261559987</v>
      </c>
      <c r="AO29" s="597">
        <v>0.92276919083238007</v>
      </c>
      <c r="AP29" s="16" t="s">
        <v>291</v>
      </c>
    </row>
    <row r="30" spans="2:42">
      <c r="B30" s="603" t="s">
        <v>394</v>
      </c>
      <c r="C30" s="597">
        <v>1.3278464212648469E-3</v>
      </c>
      <c r="D30" s="629">
        <v>4.627786053997416E-3</v>
      </c>
      <c r="E30" s="597">
        <v>1.7569546108693575E-3</v>
      </c>
      <c r="F30" s="629">
        <v>2.1418141774811258E-3</v>
      </c>
      <c r="G30" s="597">
        <v>1.3923162247759168E-3</v>
      </c>
      <c r="H30" s="629">
        <v>4.4381266174473039E-3</v>
      </c>
      <c r="I30" s="597">
        <v>1.2912342535296411E-3</v>
      </c>
      <c r="J30" s="629">
        <v>1.5851594565841954E-3</v>
      </c>
      <c r="K30" s="597">
        <v>5.1509123977429251E-3</v>
      </c>
      <c r="L30" s="629">
        <v>2.9032046961846867E-3</v>
      </c>
      <c r="M30" s="597">
        <v>2.4963940157692916E-3</v>
      </c>
      <c r="N30" s="629">
        <v>1.452229584738657E-3</v>
      </c>
      <c r="O30" s="597">
        <v>1.5579496734333508E-3</v>
      </c>
      <c r="P30" s="629">
        <v>9.3757918702329465E-4</v>
      </c>
      <c r="Q30" s="597">
        <v>1.1040578407991682E-3</v>
      </c>
      <c r="R30" s="629">
        <v>1.7285944047900658E-3</v>
      </c>
      <c r="S30" s="597">
        <v>9.1441191281327187E-4</v>
      </c>
      <c r="T30" s="629">
        <v>9.4406503428649097E-4</v>
      </c>
      <c r="U30" s="597">
        <v>8.5716274897638532E-4</v>
      </c>
      <c r="V30" s="629">
        <v>1.4486093424975397E-3</v>
      </c>
      <c r="W30" s="597">
        <v>2.7503556496302011E-3</v>
      </c>
      <c r="X30" s="629">
        <v>4.3580909528516919E-2</v>
      </c>
      <c r="Y30" s="597">
        <v>4.4304353517946281E-3</v>
      </c>
      <c r="Z30" s="629">
        <v>1.0034652334932639</v>
      </c>
      <c r="AA30" s="597">
        <v>3.0014398046128233E-3</v>
      </c>
      <c r="AB30" s="629">
        <v>3.8174556593905981E-3</v>
      </c>
      <c r="AC30" s="597">
        <v>4.1115886630072794E-4</v>
      </c>
      <c r="AD30" s="629">
        <v>3.7231451685822083E-3</v>
      </c>
      <c r="AE30" s="597">
        <v>7.0209165452564783E-3</v>
      </c>
      <c r="AF30" s="629">
        <v>2.9583764163574531E-2</v>
      </c>
      <c r="AG30" s="597">
        <v>5.9937072702489682E-3</v>
      </c>
      <c r="AH30" s="629">
        <v>4.4511851705607225E-3</v>
      </c>
      <c r="AI30" s="597">
        <v>1.0621066267515718E-3</v>
      </c>
      <c r="AJ30" s="629">
        <v>1.034031338148456E-3</v>
      </c>
      <c r="AK30" s="597">
        <v>1.9057162364520069E-2</v>
      </c>
      <c r="AL30" s="629">
        <v>7.0070857366492641E-4</v>
      </c>
      <c r="AM30" s="617">
        <v>2.1465898552521755E-2</v>
      </c>
      <c r="AN30" s="629">
        <v>1.1956060227823444</v>
      </c>
      <c r="AO30" s="597">
        <v>0.93293726359981555</v>
      </c>
      <c r="AP30" s="16" t="s">
        <v>292</v>
      </c>
    </row>
    <row r="31" spans="2:42">
      <c r="B31" s="603" t="s">
        <v>396</v>
      </c>
      <c r="C31" s="597">
        <v>4.4884297627982565E-2</v>
      </c>
      <c r="D31" s="629">
        <v>2.1950932861627238E-2</v>
      </c>
      <c r="E31" s="597">
        <v>4.9360139066945162E-2</v>
      </c>
      <c r="F31" s="629">
        <v>3.9028910121479181E-2</v>
      </c>
      <c r="G31" s="597">
        <v>5.6143878425564772E-2</v>
      </c>
      <c r="H31" s="629">
        <v>2.8734968788897357E-2</v>
      </c>
      <c r="I31" s="597">
        <v>3.4451194422772745E-2</v>
      </c>
      <c r="J31" s="629">
        <v>3.6752377626079226E-2</v>
      </c>
      <c r="K31" s="597">
        <v>2.2753966191460424E-2</v>
      </c>
      <c r="L31" s="629">
        <v>2.7270515083911914E-2</v>
      </c>
      <c r="M31" s="597">
        <v>3.2710782719389105E-2</v>
      </c>
      <c r="N31" s="629">
        <v>2.8736253403470718E-2</v>
      </c>
      <c r="O31" s="597">
        <v>2.7684571634791388E-2</v>
      </c>
      <c r="P31" s="629">
        <v>2.5503341093825321E-2</v>
      </c>
      <c r="Q31" s="597">
        <v>3.3952614669889553E-2</v>
      </c>
      <c r="R31" s="629">
        <v>2.3841762870239928E-2</v>
      </c>
      <c r="S31" s="597">
        <v>3.2065220293539455E-2</v>
      </c>
      <c r="T31" s="629">
        <v>2.5756718505410822E-2</v>
      </c>
      <c r="U31" s="597">
        <v>2.947868938162761E-2</v>
      </c>
      <c r="V31" s="629">
        <v>4.4791231124379542E-2</v>
      </c>
      <c r="W31" s="597">
        <v>3.6814039575025201E-2</v>
      </c>
      <c r="X31" s="629">
        <v>1.0160116683839412E-2</v>
      </c>
      <c r="Y31" s="597">
        <v>1.6708363710996467E-2</v>
      </c>
      <c r="Z31" s="629">
        <v>1.2847169765543405E-2</v>
      </c>
      <c r="AA31" s="597">
        <v>1.0100189706321487</v>
      </c>
      <c r="AB31" s="629">
        <v>6.843659448837287E-3</v>
      </c>
      <c r="AC31" s="597">
        <v>1.7604667923799388E-3</v>
      </c>
      <c r="AD31" s="629">
        <v>2.9004667802844889E-2</v>
      </c>
      <c r="AE31" s="597">
        <v>9.7455171896042494E-3</v>
      </c>
      <c r="AF31" s="629">
        <v>9.0901787683438529E-3</v>
      </c>
      <c r="AG31" s="597">
        <v>1.3784328175276755E-2</v>
      </c>
      <c r="AH31" s="629">
        <v>3.1524656245964372E-2</v>
      </c>
      <c r="AI31" s="597">
        <v>2.7781811111022906E-2</v>
      </c>
      <c r="AJ31" s="629">
        <v>1.8833274440065193E-2</v>
      </c>
      <c r="AK31" s="597">
        <v>4.7017135502988777E-2</v>
      </c>
      <c r="AL31" s="629">
        <v>0.13729116254629345</v>
      </c>
      <c r="AM31" s="617">
        <v>1.2853369239787436E-2</v>
      </c>
      <c r="AN31" s="629">
        <v>2.097931253544246</v>
      </c>
      <c r="AO31" s="597">
        <v>1.6370260818420181</v>
      </c>
      <c r="AP31" s="16" t="s">
        <v>293</v>
      </c>
    </row>
    <row r="32" spans="2:42">
      <c r="B32" s="603" t="s">
        <v>398</v>
      </c>
      <c r="C32" s="597">
        <v>6.467289457588182E-3</v>
      </c>
      <c r="D32" s="629">
        <v>4.0722702785585839E-2</v>
      </c>
      <c r="E32" s="597">
        <v>7.9613663910826377E-3</v>
      </c>
      <c r="F32" s="629">
        <v>1.9469726125278898E-2</v>
      </c>
      <c r="G32" s="597">
        <v>1.1737910523645879E-2</v>
      </c>
      <c r="H32" s="629">
        <v>9.2824484648951471E-3</v>
      </c>
      <c r="I32" s="597">
        <v>4.2398620672046599E-3</v>
      </c>
      <c r="J32" s="629">
        <v>5.2085854017976324E-3</v>
      </c>
      <c r="K32" s="597">
        <v>1.1644919651101227E-2</v>
      </c>
      <c r="L32" s="629">
        <v>7.597765307294951E-3</v>
      </c>
      <c r="M32" s="597">
        <v>8.2030004781664528E-3</v>
      </c>
      <c r="N32" s="629">
        <v>1.0627228443984348E-2</v>
      </c>
      <c r="O32" s="597">
        <v>6.5417234773898977E-3</v>
      </c>
      <c r="P32" s="629">
        <v>7.8788364586925216E-3</v>
      </c>
      <c r="Q32" s="597">
        <v>7.3548894789404662E-3</v>
      </c>
      <c r="R32" s="629">
        <v>7.2679901927993054E-3</v>
      </c>
      <c r="S32" s="597">
        <v>6.2310260722320135E-3</v>
      </c>
      <c r="T32" s="629">
        <v>9.9511074074275577E-3</v>
      </c>
      <c r="U32" s="597">
        <v>5.200753603307403E-3</v>
      </c>
      <c r="V32" s="629">
        <v>1.6299524590771455E-2</v>
      </c>
      <c r="W32" s="597">
        <v>1.1485533163008741E-2</v>
      </c>
      <c r="X32" s="629">
        <v>1.9602758396256408E-2</v>
      </c>
      <c r="Y32" s="597">
        <v>1.6326099310470726E-2</v>
      </c>
      <c r="Z32" s="629">
        <v>1.803559682867829E-2</v>
      </c>
      <c r="AA32" s="597">
        <v>1.7281864351221456E-2</v>
      </c>
      <c r="AB32" s="629">
        <v>1.0387764649667171</v>
      </c>
      <c r="AC32" s="597">
        <v>5.5793322234650888E-2</v>
      </c>
      <c r="AD32" s="629">
        <v>2.3427969653839042E-2</v>
      </c>
      <c r="AE32" s="597">
        <v>9.4465543041897231E-3</v>
      </c>
      <c r="AF32" s="629">
        <v>1.063367042001165E-2</v>
      </c>
      <c r="AG32" s="597">
        <v>6.1294822912840866E-3</v>
      </c>
      <c r="AH32" s="629">
        <v>7.9474909904663112E-3</v>
      </c>
      <c r="AI32" s="597">
        <v>2.1540464491503507E-2</v>
      </c>
      <c r="AJ32" s="629">
        <v>8.9138580335115895E-3</v>
      </c>
      <c r="AK32" s="597">
        <v>1.0242174924359972E-2</v>
      </c>
      <c r="AL32" s="629">
        <v>4.3562891384267442E-3</v>
      </c>
      <c r="AM32" s="617">
        <v>8.9362546743633336E-3</v>
      </c>
      <c r="AN32" s="629">
        <v>1.498764504552146</v>
      </c>
      <c r="AO32" s="597">
        <v>1.1694933188806453</v>
      </c>
      <c r="AP32" s="16" t="s">
        <v>294</v>
      </c>
    </row>
    <row r="33" spans="2:42">
      <c r="B33" s="603" t="s">
        <v>400</v>
      </c>
      <c r="C33" s="597">
        <v>4.294839247497617E-3</v>
      </c>
      <c r="D33" s="629">
        <v>1.3056278043488044E-2</v>
      </c>
      <c r="E33" s="597">
        <v>5.6366332151438058E-3</v>
      </c>
      <c r="F33" s="629">
        <v>6.3637879993453193E-3</v>
      </c>
      <c r="G33" s="597">
        <v>6.0004991380751506E-3</v>
      </c>
      <c r="H33" s="629">
        <v>5.3535097478727917E-3</v>
      </c>
      <c r="I33" s="597">
        <v>4.36413489728918E-3</v>
      </c>
      <c r="J33" s="629">
        <v>5.820302349371388E-3</v>
      </c>
      <c r="K33" s="597">
        <v>7.0533694898583426E-3</v>
      </c>
      <c r="L33" s="629">
        <v>4.9931002657883439E-3</v>
      </c>
      <c r="M33" s="597">
        <v>4.1511239257936454E-3</v>
      </c>
      <c r="N33" s="629">
        <v>6.7055766743564105E-3</v>
      </c>
      <c r="O33" s="597">
        <v>4.2315401803945905E-3</v>
      </c>
      <c r="P33" s="629">
        <v>4.9068173260471562E-3</v>
      </c>
      <c r="Q33" s="597">
        <v>3.938751897652094E-3</v>
      </c>
      <c r="R33" s="629">
        <v>3.5320958652244063E-3</v>
      </c>
      <c r="S33" s="597">
        <v>4.873117147615855E-3</v>
      </c>
      <c r="T33" s="629">
        <v>4.5056282653661139E-3</v>
      </c>
      <c r="U33" s="597">
        <v>2.8011978587210848E-3</v>
      </c>
      <c r="V33" s="629">
        <v>6.3948924278617635E-3</v>
      </c>
      <c r="W33" s="597">
        <v>8.0305166227708953E-3</v>
      </c>
      <c r="X33" s="629">
        <v>1.4985981216816321E-2</v>
      </c>
      <c r="Y33" s="597">
        <v>5.5552446000592063E-3</v>
      </c>
      <c r="Z33" s="629">
        <v>6.202239668311486E-3</v>
      </c>
      <c r="AA33" s="597">
        <v>2.8809238254137594E-2</v>
      </c>
      <c r="AB33" s="629">
        <v>1.839709880073714E-2</v>
      </c>
      <c r="AC33" s="597">
        <v>1.0243987789122064</v>
      </c>
      <c r="AD33" s="629">
        <v>2.2016967676769233E-2</v>
      </c>
      <c r="AE33" s="597">
        <v>2.0323758286934841E-2</v>
      </c>
      <c r="AF33" s="629">
        <v>3.5506999185733524E-3</v>
      </c>
      <c r="AG33" s="597">
        <v>9.5459431721457589E-3</v>
      </c>
      <c r="AH33" s="629">
        <v>1.8398542292649402E-2</v>
      </c>
      <c r="AI33" s="597">
        <v>2.3146462535205196E-2</v>
      </c>
      <c r="AJ33" s="629">
        <v>1.0626736584782892E-2</v>
      </c>
      <c r="AK33" s="597">
        <v>1.688438670295141E-2</v>
      </c>
      <c r="AL33" s="629">
        <v>5.1747765785036719E-3</v>
      </c>
      <c r="AM33" s="617">
        <v>3.6015982597598681E-2</v>
      </c>
      <c r="AN33" s="629">
        <v>1.3810405503839167</v>
      </c>
      <c r="AO33" s="597">
        <v>1.0776327380797306</v>
      </c>
      <c r="AP33" s="16" t="s">
        <v>295</v>
      </c>
    </row>
    <row r="34" spans="2:42">
      <c r="B34" s="603" t="s">
        <v>401</v>
      </c>
      <c r="C34" s="597">
        <v>6.3567501304590227E-2</v>
      </c>
      <c r="D34" s="629">
        <v>0.26545597615912558</v>
      </c>
      <c r="E34" s="597">
        <v>3.4687560833170164E-2</v>
      </c>
      <c r="F34" s="629">
        <v>2.735806375947988E-2</v>
      </c>
      <c r="G34" s="597">
        <v>5.2202485435823787E-2</v>
      </c>
      <c r="H34" s="629">
        <v>2.6529800638132643E-2</v>
      </c>
      <c r="I34" s="597">
        <v>5.0859039062588235E-2</v>
      </c>
      <c r="J34" s="629">
        <v>2.2021128190463774E-2</v>
      </c>
      <c r="K34" s="597">
        <v>6.1375244351436611E-2</v>
      </c>
      <c r="L34" s="629">
        <v>3.1613662170817979E-2</v>
      </c>
      <c r="M34" s="597">
        <v>3.5889608454956569E-2</v>
      </c>
      <c r="N34" s="629">
        <v>3.0403661204791717E-2</v>
      </c>
      <c r="O34" s="597">
        <v>2.2280801041108706E-2</v>
      </c>
      <c r="P34" s="629">
        <v>2.1880859164107612E-2</v>
      </c>
      <c r="Q34" s="597">
        <v>2.4297957963981497E-2</v>
      </c>
      <c r="R34" s="629">
        <v>1.7524776534461047E-2</v>
      </c>
      <c r="S34" s="597">
        <v>2.1768764868118587E-2</v>
      </c>
      <c r="T34" s="629">
        <v>2.4866546596536105E-2</v>
      </c>
      <c r="U34" s="597">
        <v>1.9114095557800886E-2</v>
      </c>
      <c r="V34" s="629">
        <v>7.5480144890986894E-2</v>
      </c>
      <c r="W34" s="597">
        <v>4.7067142018172387E-2</v>
      </c>
      <c r="X34" s="629">
        <v>3.3900431198010006E-2</v>
      </c>
      <c r="Y34" s="597">
        <v>2.8260460207763211E-2</v>
      </c>
      <c r="Z34" s="629">
        <v>6.0838869435517348E-2</v>
      </c>
      <c r="AA34" s="597">
        <v>5.7249663980100271E-2</v>
      </c>
      <c r="AB34" s="629">
        <v>3.4624212536474408E-2</v>
      </c>
      <c r="AC34" s="597">
        <v>5.0757713600765655E-3</v>
      </c>
      <c r="AD34" s="629">
        <v>1.0623737070091552</v>
      </c>
      <c r="AE34" s="597">
        <v>2.8978827334581663E-2</v>
      </c>
      <c r="AF34" s="629">
        <v>3.3704189634634223E-2</v>
      </c>
      <c r="AG34" s="597">
        <v>2.8630928567622012E-2</v>
      </c>
      <c r="AH34" s="629">
        <v>1.8179592951490409E-2</v>
      </c>
      <c r="AI34" s="597">
        <v>3.9831427012559512E-2</v>
      </c>
      <c r="AJ34" s="629">
        <v>2.0219275432192756E-2</v>
      </c>
      <c r="AK34" s="597">
        <v>4.3610281554133559E-2</v>
      </c>
      <c r="AL34" s="629">
        <v>4.9497363484655166E-2</v>
      </c>
      <c r="AM34" s="617">
        <v>0.12872662673197707</v>
      </c>
      <c r="AN34" s="629">
        <v>2.649946448631594</v>
      </c>
      <c r="AO34" s="597">
        <v>2.0677662552411462</v>
      </c>
      <c r="AP34" s="16" t="s">
        <v>296</v>
      </c>
    </row>
    <row r="35" spans="2:42">
      <c r="B35" s="603" t="s">
        <v>402</v>
      </c>
      <c r="C35" s="597">
        <v>4.7451862508536653E-3</v>
      </c>
      <c r="D35" s="629">
        <v>9.4347044576970681E-3</v>
      </c>
      <c r="E35" s="597">
        <v>6.0540550057784715E-3</v>
      </c>
      <c r="F35" s="629">
        <v>5.9457015753878678E-3</v>
      </c>
      <c r="G35" s="597">
        <v>6.5610797427477358E-3</v>
      </c>
      <c r="H35" s="629">
        <v>1.0410576602259239E-2</v>
      </c>
      <c r="I35" s="597">
        <v>4.7090075033555737E-3</v>
      </c>
      <c r="J35" s="629">
        <v>5.8596902268472969E-3</v>
      </c>
      <c r="K35" s="597">
        <v>6.7050843517099876E-3</v>
      </c>
      <c r="L35" s="629">
        <v>5.4946708925504113E-3</v>
      </c>
      <c r="M35" s="597">
        <v>5.5644188870498058E-3</v>
      </c>
      <c r="N35" s="629">
        <v>6.4163639640869323E-3</v>
      </c>
      <c r="O35" s="597">
        <v>6.5403308358864274E-3</v>
      </c>
      <c r="P35" s="629">
        <v>7.7001220593931243E-3</v>
      </c>
      <c r="Q35" s="597">
        <v>7.3213792329059127E-3</v>
      </c>
      <c r="R35" s="629">
        <v>7.9791586459895709E-3</v>
      </c>
      <c r="S35" s="597">
        <v>9.113970852344706E-3</v>
      </c>
      <c r="T35" s="629">
        <v>1.8305581295365633E-2</v>
      </c>
      <c r="U35" s="597">
        <v>3.6962941894304359E-3</v>
      </c>
      <c r="V35" s="629">
        <v>7.6187668498746142E-3</v>
      </c>
      <c r="W35" s="597">
        <v>9.0578177546919315E-3</v>
      </c>
      <c r="X35" s="629">
        <v>1.8144934309076387E-2</v>
      </c>
      <c r="Y35" s="597">
        <v>2.9563000137159724E-2</v>
      </c>
      <c r="Z35" s="629">
        <v>1.0501104439575186E-2</v>
      </c>
      <c r="AA35" s="597">
        <v>2.5194605895741212E-2</v>
      </c>
      <c r="AB35" s="629">
        <v>3.6736544888980503E-2</v>
      </c>
      <c r="AC35" s="597">
        <v>3.7787237184953703E-3</v>
      </c>
      <c r="AD35" s="629">
        <v>9.4565195806442324E-3</v>
      </c>
      <c r="AE35" s="597">
        <v>1.1119431012491934</v>
      </c>
      <c r="AF35" s="629">
        <v>1.8988157347842319E-2</v>
      </c>
      <c r="AG35" s="597">
        <v>1.8145430947371366E-2</v>
      </c>
      <c r="AH35" s="629">
        <v>9.0893645197616009E-3</v>
      </c>
      <c r="AI35" s="597">
        <v>4.5338632555947528E-2</v>
      </c>
      <c r="AJ35" s="629">
        <v>1.9490180963896656E-2</v>
      </c>
      <c r="AK35" s="597">
        <v>1.5675863575133148E-2</v>
      </c>
      <c r="AL35" s="629">
        <v>4.3954983350886056E-3</v>
      </c>
      <c r="AM35" s="617">
        <v>4.9270447725553605E-2</v>
      </c>
      <c r="AN35" s="629">
        <v>1.5809460713656673</v>
      </c>
      <c r="AO35" s="597">
        <v>1.2336199999113493</v>
      </c>
      <c r="AP35" s="16" t="s">
        <v>297</v>
      </c>
    </row>
    <row r="36" spans="2:42">
      <c r="B36" s="603" t="s">
        <v>404</v>
      </c>
      <c r="C36" s="597">
        <v>1.9021431825752026E-3</v>
      </c>
      <c r="D36" s="629">
        <v>7.1424702334442628E-3</v>
      </c>
      <c r="E36" s="597">
        <v>1.9125810754385098E-3</v>
      </c>
      <c r="F36" s="629">
        <v>1.4951953954934363E-3</v>
      </c>
      <c r="G36" s="597">
        <v>1.5053465059220799E-3</v>
      </c>
      <c r="H36" s="629">
        <v>1.4293342019019992E-3</v>
      </c>
      <c r="I36" s="597">
        <v>2.5854136232878315E-3</v>
      </c>
      <c r="J36" s="629">
        <v>1.1725281474899711E-3</v>
      </c>
      <c r="K36" s="597">
        <v>3.7684277851311992E-3</v>
      </c>
      <c r="L36" s="629">
        <v>3.9151747190169749E-3</v>
      </c>
      <c r="M36" s="597">
        <v>2.081585609314044E-3</v>
      </c>
      <c r="N36" s="629">
        <v>2.0176591086124595E-3</v>
      </c>
      <c r="O36" s="597">
        <v>3.5361277992310598E-3</v>
      </c>
      <c r="P36" s="629">
        <v>3.011557618473922E-3</v>
      </c>
      <c r="Q36" s="597">
        <v>1.6614970138057452E-3</v>
      </c>
      <c r="R36" s="629">
        <v>6.6045226942132787E-4</v>
      </c>
      <c r="S36" s="597">
        <v>1.3521222793056846E-3</v>
      </c>
      <c r="T36" s="629">
        <v>8.5766609434846739E-4</v>
      </c>
      <c r="U36" s="597">
        <v>6.5933952217549197E-4</v>
      </c>
      <c r="V36" s="629">
        <v>1.5914232072341667E-3</v>
      </c>
      <c r="W36" s="597">
        <v>6.9973882211618573E-3</v>
      </c>
      <c r="X36" s="629">
        <v>3.7087129122022437E-3</v>
      </c>
      <c r="Y36" s="597">
        <v>5.1193573173187812E-3</v>
      </c>
      <c r="Z36" s="629">
        <v>9.6678086692112159E-3</v>
      </c>
      <c r="AA36" s="597">
        <v>3.6569469128774549E-3</v>
      </c>
      <c r="AB36" s="629">
        <v>2.7805688216254888E-3</v>
      </c>
      <c r="AC36" s="597">
        <v>7.0686024010927276E-4</v>
      </c>
      <c r="AD36" s="629">
        <v>3.9758703488308664E-3</v>
      </c>
      <c r="AE36" s="597">
        <v>1.6124684630637286E-3</v>
      </c>
      <c r="AF36" s="629">
        <v>1.0010604067084365</v>
      </c>
      <c r="AG36" s="597">
        <v>4.5709731269522108E-3</v>
      </c>
      <c r="AH36" s="629">
        <v>2.1020389639361892E-3</v>
      </c>
      <c r="AI36" s="597">
        <v>3.043261080800596E-3</v>
      </c>
      <c r="AJ36" s="629">
        <v>1.7866914524877621E-3</v>
      </c>
      <c r="AK36" s="597">
        <v>2.0368380531183487E-3</v>
      </c>
      <c r="AL36" s="629">
        <v>1.0059048614816173E-3</v>
      </c>
      <c r="AM36" s="617">
        <v>0.24762554498857003</v>
      </c>
      <c r="AN36" s="629">
        <v>1.3457156865338082</v>
      </c>
      <c r="AO36" s="597">
        <v>1.0500685729706729</v>
      </c>
      <c r="AP36" s="16" t="s">
        <v>298</v>
      </c>
    </row>
    <row r="37" spans="2:42">
      <c r="B37" s="603" t="s">
        <v>406</v>
      </c>
      <c r="C37" s="597">
        <v>1.1728263250488911E-4</v>
      </c>
      <c r="D37" s="629">
        <v>6.8157686831299511E-4</v>
      </c>
      <c r="E37" s="597">
        <v>3.1085455228532024E-4</v>
      </c>
      <c r="F37" s="629">
        <v>1.3245311211292508E-4</v>
      </c>
      <c r="G37" s="597">
        <v>2.0947290173735893E-4</v>
      </c>
      <c r="H37" s="629">
        <v>4.7680190425529239E-4</v>
      </c>
      <c r="I37" s="597">
        <v>9.7079640899273007E-5</v>
      </c>
      <c r="J37" s="629">
        <v>2.3969765283276501E-4</v>
      </c>
      <c r="K37" s="597">
        <v>3.5511798374790584E-4</v>
      </c>
      <c r="L37" s="629">
        <v>3.0089924432161788E-4</v>
      </c>
      <c r="M37" s="597">
        <v>1.5221318308644195E-4</v>
      </c>
      <c r="N37" s="629">
        <v>5.0291275487308515E-4</v>
      </c>
      <c r="O37" s="597">
        <v>8.7308837360648239E-4</v>
      </c>
      <c r="P37" s="629">
        <v>4.8323868229369337E-4</v>
      </c>
      <c r="Q37" s="597">
        <v>4.1593607769962261E-4</v>
      </c>
      <c r="R37" s="629">
        <v>1.5364639015550856E-3</v>
      </c>
      <c r="S37" s="597">
        <v>1.0891671730874574E-3</v>
      </c>
      <c r="T37" s="629">
        <v>8.1358997991681575E-4</v>
      </c>
      <c r="U37" s="597">
        <v>3.1023393687265995E-4</v>
      </c>
      <c r="V37" s="629">
        <v>1.483633344530759E-4</v>
      </c>
      <c r="W37" s="597">
        <v>2.7418383519570193E-4</v>
      </c>
      <c r="X37" s="629">
        <v>1.532489890313506E-3</v>
      </c>
      <c r="Y37" s="597">
        <v>3.6170521481487225E-4</v>
      </c>
      <c r="Z37" s="629">
        <v>3.1443679675408434E-4</v>
      </c>
      <c r="AA37" s="597">
        <v>4.1250030765097734E-4</v>
      </c>
      <c r="AB37" s="629">
        <v>4.2615231629307084E-4</v>
      </c>
      <c r="AC37" s="597">
        <v>4.3235651782032252E-5</v>
      </c>
      <c r="AD37" s="629">
        <v>6.1023799776833444E-4</v>
      </c>
      <c r="AE37" s="597">
        <v>4.9891496491776977E-3</v>
      </c>
      <c r="AF37" s="629">
        <v>2.3726504129982823E-4</v>
      </c>
      <c r="AG37" s="597">
        <v>1.0001503053195342</v>
      </c>
      <c r="AH37" s="629">
        <v>1.7922468632308874E-4</v>
      </c>
      <c r="AI37" s="597">
        <v>2.6649699745393446E-4</v>
      </c>
      <c r="AJ37" s="629">
        <v>5.0568196547334397E-4</v>
      </c>
      <c r="AK37" s="597">
        <v>5.5205940252847435E-4</v>
      </c>
      <c r="AL37" s="629">
        <v>1.0310050065972441E-4</v>
      </c>
      <c r="AM37" s="617">
        <v>4.9216301229054694E-4</v>
      </c>
      <c r="AN37" s="629">
        <v>1.0206968324757684</v>
      </c>
      <c r="AO37" s="597">
        <v>0.79645476161029305</v>
      </c>
      <c r="AP37" s="16" t="s">
        <v>299</v>
      </c>
    </row>
    <row r="38" spans="2:42">
      <c r="B38" s="603" t="s">
        <v>407</v>
      </c>
      <c r="C38" s="597">
        <v>3.5146555610807677E-4</v>
      </c>
      <c r="D38" s="629">
        <v>3.5962221071241337E-4</v>
      </c>
      <c r="E38" s="597">
        <v>7.7864269922144191E-5</v>
      </c>
      <c r="F38" s="629">
        <v>6.4729635433724732E-5</v>
      </c>
      <c r="G38" s="597">
        <v>8.3164345001449628E-5</v>
      </c>
      <c r="H38" s="629">
        <v>8.0882447810730354E-5</v>
      </c>
      <c r="I38" s="597">
        <v>8.8908979274249361E-5</v>
      </c>
      <c r="J38" s="629">
        <v>5.302469780188403E-5</v>
      </c>
      <c r="K38" s="597">
        <v>1.1930127001481281E-4</v>
      </c>
      <c r="L38" s="629">
        <v>9.4944517023805338E-5</v>
      </c>
      <c r="M38" s="597">
        <v>7.8814824658818468E-5</v>
      </c>
      <c r="N38" s="629">
        <v>6.684341374862901E-5</v>
      </c>
      <c r="O38" s="597">
        <v>7.1262354826545597E-5</v>
      </c>
      <c r="P38" s="629">
        <v>6.5452825068875264E-5</v>
      </c>
      <c r="Q38" s="597">
        <v>5.2767860002343114E-5</v>
      </c>
      <c r="R38" s="629">
        <v>4.1001173898839992E-5</v>
      </c>
      <c r="S38" s="597">
        <v>5.0104667813557905E-5</v>
      </c>
      <c r="T38" s="629">
        <v>5.6130647284798731E-5</v>
      </c>
      <c r="U38" s="597">
        <v>3.5542923551127745E-5</v>
      </c>
      <c r="V38" s="629">
        <v>1.1989949741490116E-4</v>
      </c>
      <c r="W38" s="597">
        <v>1.3196567999502684E-4</v>
      </c>
      <c r="X38" s="629">
        <v>3.9481736959507546E-4</v>
      </c>
      <c r="Y38" s="597">
        <v>4.4582788103232239E-4</v>
      </c>
      <c r="Z38" s="629">
        <v>1.9057783595577253E-4</v>
      </c>
      <c r="AA38" s="597">
        <v>1.5758547614117783E-4</v>
      </c>
      <c r="AB38" s="629">
        <v>2.6343184419415762E-4</v>
      </c>
      <c r="AC38" s="597">
        <v>3.0906602794276298E-5</v>
      </c>
      <c r="AD38" s="629">
        <v>1.1032153869665765E-3</v>
      </c>
      <c r="AE38" s="597">
        <v>1.0974235351943313E-3</v>
      </c>
      <c r="AF38" s="629">
        <v>9.6230614761009546E-5</v>
      </c>
      <c r="AG38" s="597">
        <v>1.2195648115162045E-4</v>
      </c>
      <c r="AH38" s="629">
        <v>1.0158744813794671</v>
      </c>
      <c r="AI38" s="597">
        <v>1.3853999591370214E-4</v>
      </c>
      <c r="AJ38" s="629">
        <v>9.3553288349788264E-5</v>
      </c>
      <c r="AK38" s="597">
        <v>1.6674249937547641E-4</v>
      </c>
      <c r="AL38" s="629">
        <v>6.9998144350041214E-5</v>
      </c>
      <c r="AM38" s="617">
        <v>2.6620626828013144E-3</v>
      </c>
      <c r="AN38" s="629">
        <v>1.0250510448154104</v>
      </c>
      <c r="AO38" s="597">
        <v>0.79985237492761718</v>
      </c>
      <c r="AP38" s="16" t="s">
        <v>300</v>
      </c>
    </row>
    <row r="39" spans="2:42">
      <c r="B39" s="603" t="s">
        <v>589</v>
      </c>
      <c r="C39" s="597">
        <v>3.709822106500367E-4</v>
      </c>
      <c r="D39" s="629">
        <v>3.2831626195078522E-3</v>
      </c>
      <c r="E39" s="597">
        <v>1.2086594115312912E-3</v>
      </c>
      <c r="F39" s="629">
        <v>8.5319294083283223E-4</v>
      </c>
      <c r="G39" s="597">
        <v>1.7564843699564828E-3</v>
      </c>
      <c r="H39" s="629">
        <v>2.0924868273021532E-3</v>
      </c>
      <c r="I39" s="597">
        <v>1.272991066955361E-3</v>
      </c>
      <c r="J39" s="629">
        <v>7.7230864621141173E-4</v>
      </c>
      <c r="K39" s="597">
        <v>1.5570627274149858E-3</v>
      </c>
      <c r="L39" s="629">
        <v>1.3631336978478707E-3</v>
      </c>
      <c r="M39" s="597">
        <v>7.760197419728437E-4</v>
      </c>
      <c r="N39" s="629">
        <v>1.2218589667881395E-3</v>
      </c>
      <c r="O39" s="597">
        <v>3.4024689372898409E-3</v>
      </c>
      <c r="P39" s="629">
        <v>2.168184764459959E-3</v>
      </c>
      <c r="Q39" s="597">
        <v>2.9346777713814302E-3</v>
      </c>
      <c r="R39" s="629">
        <v>9.5621353736119615E-4</v>
      </c>
      <c r="S39" s="597">
        <v>1.0249482213953933E-3</v>
      </c>
      <c r="T39" s="629">
        <v>6.2866767147756351E-4</v>
      </c>
      <c r="U39" s="597">
        <v>4.2355334910318876E-4</v>
      </c>
      <c r="V39" s="629">
        <v>1.1072253989219323E-3</v>
      </c>
      <c r="W39" s="597">
        <v>1.5702632295244172E-3</v>
      </c>
      <c r="X39" s="629">
        <v>3.8712257630697565E-3</v>
      </c>
      <c r="Y39" s="597">
        <v>1.0067344066000133E-2</v>
      </c>
      <c r="Z39" s="629">
        <v>2.6167259447893356E-3</v>
      </c>
      <c r="AA39" s="597">
        <v>1.1144416691821E-3</v>
      </c>
      <c r="AB39" s="629">
        <v>3.7335744292349739E-3</v>
      </c>
      <c r="AC39" s="597">
        <v>4.9038495801151784E-4</v>
      </c>
      <c r="AD39" s="629">
        <v>1.6536010670556592E-3</v>
      </c>
      <c r="AE39" s="597">
        <v>1.7675933629797268E-3</v>
      </c>
      <c r="AF39" s="629">
        <v>4.0695301899295363E-4</v>
      </c>
      <c r="AG39" s="597">
        <v>1.9355115015911595E-3</v>
      </c>
      <c r="AH39" s="629">
        <v>1.3482568110128191E-3</v>
      </c>
      <c r="AI39" s="597">
        <v>1.0004462791133863</v>
      </c>
      <c r="AJ39" s="629">
        <v>2.2305485240950505E-3</v>
      </c>
      <c r="AK39" s="597">
        <v>3.7860889195615384E-3</v>
      </c>
      <c r="AL39" s="629">
        <v>3.8405508581689315E-4</v>
      </c>
      <c r="AM39" s="617">
        <v>5.2174756203071208E-3</v>
      </c>
      <c r="AN39" s="629">
        <v>1.0718146059629734</v>
      </c>
      <c r="AO39" s="597">
        <v>0.83634221183197033</v>
      </c>
      <c r="AP39" s="16" t="s">
        <v>301</v>
      </c>
    </row>
    <row r="40" spans="2:42">
      <c r="B40" s="603" t="s">
        <v>409</v>
      </c>
      <c r="C40" s="597">
        <v>2.3038396721972595E-2</v>
      </c>
      <c r="D40" s="629">
        <v>5.9433617214066911E-2</v>
      </c>
      <c r="E40" s="597">
        <v>3.5647492958639442E-2</v>
      </c>
      <c r="F40" s="629">
        <v>3.2267144473082869E-2</v>
      </c>
      <c r="G40" s="597">
        <v>2.9162870242123433E-2</v>
      </c>
      <c r="H40" s="629">
        <v>5.5055107163057622E-2</v>
      </c>
      <c r="I40" s="597">
        <v>3.2434174672216314E-2</v>
      </c>
      <c r="J40" s="629">
        <v>3.520504041050114E-2</v>
      </c>
      <c r="K40" s="597">
        <v>5.7203323263057999E-2</v>
      </c>
      <c r="L40" s="629">
        <v>2.771867246491598E-2</v>
      </c>
      <c r="M40" s="597">
        <v>2.665466490516246E-2</v>
      </c>
      <c r="N40" s="629">
        <v>3.0589829318836005E-2</v>
      </c>
      <c r="O40" s="597">
        <v>3.2769789905533871E-2</v>
      </c>
      <c r="P40" s="629">
        <v>2.8506697737188651E-2</v>
      </c>
      <c r="Q40" s="597">
        <v>2.9459369136376073E-2</v>
      </c>
      <c r="R40" s="629">
        <v>3.495113653140447E-2</v>
      </c>
      <c r="S40" s="597">
        <v>3.3853691906323695E-2</v>
      </c>
      <c r="T40" s="629">
        <v>3.3298969859541207E-2</v>
      </c>
      <c r="U40" s="597">
        <v>2.6941179101987591E-2</v>
      </c>
      <c r="V40" s="629">
        <v>4.2769874860633328E-2</v>
      </c>
      <c r="W40" s="597">
        <v>6.7288813565362496E-2</v>
      </c>
      <c r="X40" s="629">
        <v>0.1535920863417907</v>
      </c>
      <c r="Y40" s="597">
        <v>0.11072081989537086</v>
      </c>
      <c r="Z40" s="629">
        <v>5.8027711287870799E-2</v>
      </c>
      <c r="AA40" s="597">
        <v>7.110746818712152E-2</v>
      </c>
      <c r="AB40" s="629">
        <v>8.4227953782082865E-2</v>
      </c>
      <c r="AC40" s="597">
        <v>1.8248937876631736E-2</v>
      </c>
      <c r="AD40" s="629">
        <v>0.10987758856315512</v>
      </c>
      <c r="AE40" s="597">
        <v>0.10783059944448237</v>
      </c>
      <c r="AF40" s="629">
        <v>6.6300701878994478E-2</v>
      </c>
      <c r="AG40" s="597">
        <v>5.3716049116090042E-2</v>
      </c>
      <c r="AH40" s="629">
        <v>3.746352815753181E-2</v>
      </c>
      <c r="AI40" s="597">
        <v>6.6667402604286344E-2</v>
      </c>
      <c r="AJ40" s="629">
        <v>1.0794773828141035</v>
      </c>
      <c r="AK40" s="597">
        <v>3.9597024661833291E-2</v>
      </c>
      <c r="AL40" s="629">
        <v>1.6710732482922624E-2</v>
      </c>
      <c r="AM40" s="617">
        <v>6.0757648373988594E-2</v>
      </c>
      <c r="AN40" s="629">
        <v>2.9085734918802402</v>
      </c>
      <c r="AO40" s="597">
        <v>2.2695742098881158</v>
      </c>
      <c r="AP40" s="16" t="s">
        <v>302</v>
      </c>
    </row>
    <row r="41" spans="2:42">
      <c r="B41" s="603" t="s">
        <v>410</v>
      </c>
      <c r="C41" s="597">
        <v>1.4489052458197557E-4</v>
      </c>
      <c r="D41" s="629">
        <v>2.1982723089296197E-4</v>
      </c>
      <c r="E41" s="597">
        <v>2.4424437602385985E-4</v>
      </c>
      <c r="F41" s="629">
        <v>1.7484074880289651E-4</v>
      </c>
      <c r="G41" s="597">
        <v>1.6309069613619408E-4</v>
      </c>
      <c r="H41" s="629">
        <v>1.8912157264929362E-4</v>
      </c>
      <c r="I41" s="597">
        <v>9.8070718608119992E-5</v>
      </c>
      <c r="J41" s="629">
        <v>1.5992831562980202E-4</v>
      </c>
      <c r="K41" s="597">
        <v>1.5028155354243148E-4</v>
      </c>
      <c r="L41" s="629">
        <v>1.5177627041500083E-4</v>
      </c>
      <c r="M41" s="597">
        <v>1.6877891372595795E-4</v>
      </c>
      <c r="N41" s="629">
        <v>1.5445066550952313E-4</v>
      </c>
      <c r="O41" s="597">
        <v>1.8236586058061668E-4</v>
      </c>
      <c r="P41" s="629">
        <v>1.6601458982092151E-4</v>
      </c>
      <c r="Q41" s="597">
        <v>1.8427313762839839E-4</v>
      </c>
      <c r="R41" s="629">
        <v>2.0379833758212251E-4</v>
      </c>
      <c r="S41" s="597">
        <v>1.9411286597753737E-4</v>
      </c>
      <c r="T41" s="629">
        <v>1.9785153750773618E-4</v>
      </c>
      <c r="U41" s="597">
        <v>1.4596364049094445E-4</v>
      </c>
      <c r="V41" s="629">
        <v>1.9987105954117707E-4</v>
      </c>
      <c r="W41" s="597">
        <v>3.5528619381043543E-4</v>
      </c>
      <c r="X41" s="629">
        <v>3.760442790771394E-4</v>
      </c>
      <c r="Y41" s="597">
        <v>5.1638113632466336E-4</v>
      </c>
      <c r="Z41" s="629">
        <v>2.1369753731385359E-4</v>
      </c>
      <c r="AA41" s="597">
        <v>8.1717918980913262E-4</v>
      </c>
      <c r="AB41" s="629">
        <v>4.2102739151811814E-4</v>
      </c>
      <c r="AC41" s="597">
        <v>3.8798963651275758E-4</v>
      </c>
      <c r="AD41" s="629">
        <v>4.2639292788718499E-4</v>
      </c>
      <c r="AE41" s="597">
        <v>4.8368435857528529E-3</v>
      </c>
      <c r="AF41" s="629">
        <v>4.8238828451574472E-4</v>
      </c>
      <c r="AG41" s="597">
        <v>2.569887936095696E-3</v>
      </c>
      <c r="AH41" s="629">
        <v>8.5977721439555004E-3</v>
      </c>
      <c r="AI41" s="597">
        <v>2.2849543389066363E-3</v>
      </c>
      <c r="AJ41" s="629">
        <v>9.2126314745446451E-4</v>
      </c>
      <c r="AK41" s="597">
        <v>1.0124691537791404</v>
      </c>
      <c r="AL41" s="629">
        <v>1.4112711281917979E-4</v>
      </c>
      <c r="AM41" s="617">
        <v>1.5503436052695064E-3</v>
      </c>
      <c r="AN41" s="629">
        <v>1.0408612848418106</v>
      </c>
      <c r="AO41" s="597">
        <v>0.81218918302829979</v>
      </c>
      <c r="AP41" s="16" t="s">
        <v>303</v>
      </c>
    </row>
    <row r="42" spans="2:42">
      <c r="B42" s="603" t="s">
        <v>411</v>
      </c>
      <c r="C42" s="597">
        <v>1.093797069319978E-3</v>
      </c>
      <c r="D42" s="629">
        <v>1.9866017817560247E-3</v>
      </c>
      <c r="E42" s="597">
        <v>1.1348355519561375E-3</v>
      </c>
      <c r="F42" s="629">
        <v>1.8411906499806914E-3</v>
      </c>
      <c r="G42" s="597">
        <v>1.4240183344466555E-3</v>
      </c>
      <c r="H42" s="629">
        <v>1.0252181320499763E-3</v>
      </c>
      <c r="I42" s="597">
        <v>6.3535454628601401E-4</v>
      </c>
      <c r="J42" s="629">
        <v>4.4085429687938226E-4</v>
      </c>
      <c r="K42" s="597">
        <v>1.5092601694510473E-3</v>
      </c>
      <c r="L42" s="629">
        <v>7.1109210055181934E-4</v>
      </c>
      <c r="M42" s="597">
        <v>6.2294386303914312E-4</v>
      </c>
      <c r="N42" s="629">
        <v>8.353691732508467E-4</v>
      </c>
      <c r="O42" s="597">
        <v>1.5818916709380297E-3</v>
      </c>
      <c r="P42" s="629">
        <v>1.3452195759728188E-3</v>
      </c>
      <c r="Q42" s="597">
        <v>9.5945765135240998E-4</v>
      </c>
      <c r="R42" s="629">
        <v>1.0551237633430223E-3</v>
      </c>
      <c r="S42" s="597">
        <v>1.1721897758414199E-3</v>
      </c>
      <c r="T42" s="629">
        <v>1.4341862225312045E-3</v>
      </c>
      <c r="U42" s="597">
        <v>6.3342712606198094E-4</v>
      </c>
      <c r="V42" s="629">
        <v>1.889637113620171E-3</v>
      </c>
      <c r="W42" s="597">
        <v>1.4934701834325632E-3</v>
      </c>
      <c r="X42" s="629">
        <v>8.8312242282165884E-4</v>
      </c>
      <c r="Y42" s="597">
        <v>1.7520263785845264E-3</v>
      </c>
      <c r="Z42" s="629">
        <v>4.1539501321828385E-3</v>
      </c>
      <c r="AA42" s="597">
        <v>2.8922799099576494E-3</v>
      </c>
      <c r="AB42" s="629">
        <v>4.4854187143725435E-3</v>
      </c>
      <c r="AC42" s="597">
        <v>5.4717127901833746E-4</v>
      </c>
      <c r="AD42" s="629">
        <v>2.2711483977787203E-3</v>
      </c>
      <c r="AE42" s="597">
        <v>3.3325973035987339E-3</v>
      </c>
      <c r="AF42" s="629">
        <v>3.9112098740590887E-3</v>
      </c>
      <c r="AG42" s="597">
        <v>4.4533389763210486E-3</v>
      </c>
      <c r="AH42" s="629">
        <v>3.0984613634360853E-3</v>
      </c>
      <c r="AI42" s="597">
        <v>6.7403504837217779E-3</v>
      </c>
      <c r="AJ42" s="629">
        <v>2.2192902573031515E-3</v>
      </c>
      <c r="AK42" s="597">
        <v>2.5874084817385113E-3</v>
      </c>
      <c r="AL42" s="629">
        <v>1.0006096658400843</v>
      </c>
      <c r="AM42" s="617">
        <v>1.8462773008489728E-3</v>
      </c>
      <c r="AN42" s="629">
        <v>1.0706088558678892</v>
      </c>
      <c r="AO42" s="597">
        <v>0.83540135909883062</v>
      </c>
      <c r="AP42" s="16" t="s">
        <v>304</v>
      </c>
    </row>
    <row r="43" spans="2:42">
      <c r="B43" s="606" t="s">
        <v>412</v>
      </c>
      <c r="C43" s="618">
        <v>7.7136447191611312E-3</v>
      </c>
      <c r="D43" s="630">
        <v>2.8964421975523239E-2</v>
      </c>
      <c r="E43" s="618">
        <v>7.7559728666432865E-3</v>
      </c>
      <c r="F43" s="630">
        <v>6.0633742886524282E-3</v>
      </c>
      <c r="G43" s="618">
        <v>6.1045394648961632E-3</v>
      </c>
      <c r="H43" s="630">
        <v>5.7962914250709154E-3</v>
      </c>
      <c r="I43" s="618">
        <v>1.0484469478854791E-2</v>
      </c>
      <c r="J43" s="630">
        <v>4.7548815650717818E-3</v>
      </c>
      <c r="K43" s="618">
        <v>1.5281874335539469E-2</v>
      </c>
      <c r="L43" s="630">
        <v>1.5876968186512672E-2</v>
      </c>
      <c r="M43" s="618">
        <v>8.4413265993093928E-3</v>
      </c>
      <c r="N43" s="630">
        <v>8.1820893772809027E-3</v>
      </c>
      <c r="O43" s="618">
        <v>1.4339842433885308E-2</v>
      </c>
      <c r="P43" s="630">
        <v>1.2212585116090451E-2</v>
      </c>
      <c r="Q43" s="618">
        <v>6.7377670534210579E-3</v>
      </c>
      <c r="R43" s="630">
        <v>2.6782916275433413E-3</v>
      </c>
      <c r="S43" s="618">
        <v>5.4831786455245236E-3</v>
      </c>
      <c r="T43" s="630">
        <v>3.4780407700528353E-3</v>
      </c>
      <c r="U43" s="618">
        <v>2.6737791718064487E-3</v>
      </c>
      <c r="V43" s="630">
        <v>6.4536010384943629E-3</v>
      </c>
      <c r="W43" s="618">
        <v>2.8376079779131719E-2</v>
      </c>
      <c r="X43" s="630">
        <v>1.503971626960449E-2</v>
      </c>
      <c r="Y43" s="618">
        <v>2.0760216106746051E-2</v>
      </c>
      <c r="Z43" s="630">
        <v>3.9205272226752026E-2</v>
      </c>
      <c r="AA43" s="618">
        <v>1.4829792783832426E-2</v>
      </c>
      <c r="AB43" s="630">
        <v>1.1275870399071583E-2</v>
      </c>
      <c r="AC43" s="618">
        <v>2.8664870280280773E-3</v>
      </c>
      <c r="AD43" s="630">
        <v>1.6123103455759982E-2</v>
      </c>
      <c r="AE43" s="618">
        <v>6.5389445751850754E-3</v>
      </c>
      <c r="AF43" s="630">
        <v>4.3002023620641308E-3</v>
      </c>
      <c r="AG43" s="618">
        <v>1.8536387294676424E-2</v>
      </c>
      <c r="AH43" s="630">
        <v>8.5242698352947337E-3</v>
      </c>
      <c r="AI43" s="618">
        <v>1.2341150224645631E-2</v>
      </c>
      <c r="AJ43" s="630">
        <v>7.2454603909438767E-3</v>
      </c>
      <c r="AK43" s="618">
        <v>8.2598645759947298E-3</v>
      </c>
      <c r="AL43" s="630">
        <v>4.079184361001395E-3</v>
      </c>
      <c r="AM43" s="619">
        <v>1.0041807025507468</v>
      </c>
      <c r="AN43" s="630">
        <v>1.4019596443588136</v>
      </c>
      <c r="AO43" s="618">
        <v>1.0939560100589991</v>
      </c>
      <c r="AP43" s="17" t="s">
        <v>305</v>
      </c>
    </row>
    <row r="44" spans="2:42">
      <c r="B44" s="623" t="s">
        <v>13</v>
      </c>
      <c r="C44" s="631">
        <v>1.2561493108884181</v>
      </c>
      <c r="D44" s="631">
        <v>1.5149357798885978</v>
      </c>
      <c r="E44" s="628">
        <v>1.2721674396336287</v>
      </c>
      <c r="F44" s="628">
        <v>1.2112264848878525</v>
      </c>
      <c r="G44" s="627">
        <v>1.2701468272137146</v>
      </c>
      <c r="H44" s="631">
        <v>1.231181304315313</v>
      </c>
      <c r="I44" s="627">
        <v>1.195510391810312</v>
      </c>
      <c r="J44" s="631">
        <v>1.2321332219865677</v>
      </c>
      <c r="K44" s="627">
        <v>1.282217416955248</v>
      </c>
      <c r="L44" s="631">
        <v>1.2863042619118159</v>
      </c>
      <c r="M44" s="627">
        <v>1.2526577602144415</v>
      </c>
      <c r="N44" s="631">
        <v>1.2276394124093035</v>
      </c>
      <c r="O44" s="627">
        <v>1.2166436791976873</v>
      </c>
      <c r="P44" s="631">
        <v>1.2019626519271678</v>
      </c>
      <c r="Q44" s="627">
        <v>1.2248746470652796</v>
      </c>
      <c r="R44" s="631">
        <v>1.1958377204646171</v>
      </c>
      <c r="S44" s="627">
        <v>1.1988921563554613</v>
      </c>
      <c r="T44" s="631">
        <v>1.1983894551804029</v>
      </c>
      <c r="U44" s="627">
        <v>1.370475701493896</v>
      </c>
      <c r="V44" s="631">
        <v>1.2795710066400534</v>
      </c>
      <c r="W44" s="627">
        <v>1.2909737444111267</v>
      </c>
      <c r="X44" s="631">
        <v>1.4710189164026102</v>
      </c>
      <c r="Y44" s="627">
        <v>1.4383273563635968</v>
      </c>
      <c r="Z44" s="631">
        <v>1.3118000193253414</v>
      </c>
      <c r="AA44" s="627">
        <v>1.2802900023925525</v>
      </c>
      <c r="AB44" s="631">
        <v>1.2681978257225364</v>
      </c>
      <c r="AC44" s="627">
        <v>1.1299642554095475</v>
      </c>
      <c r="AD44" s="631">
        <v>1.3225218703859531</v>
      </c>
      <c r="AE44" s="627">
        <v>1.3503289124572675</v>
      </c>
      <c r="AF44" s="631">
        <v>1.2219342951964447</v>
      </c>
      <c r="AG44" s="627">
        <v>1.2154903642558141</v>
      </c>
      <c r="AH44" s="631">
        <v>1.2072647104117484</v>
      </c>
      <c r="AI44" s="627">
        <v>1.2824044787817022</v>
      </c>
      <c r="AJ44" s="631">
        <v>1.2303665025295127</v>
      </c>
      <c r="AK44" s="627">
        <v>1.3101845666605592</v>
      </c>
      <c r="AL44" s="631">
        <v>1.3547786472675225</v>
      </c>
      <c r="AM44" s="628">
        <v>1.6125977134516858</v>
      </c>
      <c r="AN44" s="597"/>
    </row>
    <row r="45" spans="2:42">
      <c r="B45" s="624" t="s">
        <v>14</v>
      </c>
      <c r="C45" s="630">
        <v>0.98017948926506571</v>
      </c>
      <c r="D45" s="630">
        <v>1.1821118446105505</v>
      </c>
      <c r="E45" s="619">
        <v>0.99267851395613382</v>
      </c>
      <c r="F45" s="619">
        <v>0.94512598705485817</v>
      </c>
      <c r="G45" s="618">
        <v>0.99110182014068826</v>
      </c>
      <c r="H45" s="630">
        <v>0.96069683085920776</v>
      </c>
      <c r="I45" s="618">
        <v>0.93286264228170312</v>
      </c>
      <c r="J45" s="630">
        <v>0.96143961690282931</v>
      </c>
      <c r="K45" s="618">
        <v>1.0005205607198766</v>
      </c>
      <c r="L45" s="630">
        <v>1.0037095459523735</v>
      </c>
      <c r="M45" s="618">
        <v>0.9774550150909399</v>
      </c>
      <c r="N45" s="630">
        <v>0.95793307517397863</v>
      </c>
      <c r="O45" s="618">
        <v>0.94935305043485407</v>
      </c>
      <c r="P45" s="630">
        <v>0.93789737260486195</v>
      </c>
      <c r="Q45" s="618">
        <v>0.95577571516959625</v>
      </c>
      <c r="R45" s="630">
        <v>0.93311805844156359</v>
      </c>
      <c r="S45" s="618">
        <v>0.93550144979920657</v>
      </c>
      <c r="T45" s="630">
        <v>0.93510918959832856</v>
      </c>
      <c r="U45" s="618">
        <v>1.0693889344972893</v>
      </c>
      <c r="V45" s="630">
        <v>0.99845555372695904</v>
      </c>
      <c r="W45" s="618">
        <v>1.0073531661268491</v>
      </c>
      <c r="X45" s="630">
        <v>1.1478432999011845</v>
      </c>
      <c r="Y45" s="618">
        <v>1.1223339147153937</v>
      </c>
      <c r="Z45" s="630">
        <v>1.0236040109362701</v>
      </c>
      <c r="AA45" s="618">
        <v>0.99901658965108009</v>
      </c>
      <c r="AB45" s="630">
        <v>0.98958100468535926</v>
      </c>
      <c r="AC45" s="618">
        <v>0.88171666947122507</v>
      </c>
      <c r="AD45" s="630">
        <v>1.0319703240850897</v>
      </c>
      <c r="AE45" s="618">
        <v>1.0536682958621519</v>
      </c>
      <c r="AF45" s="630">
        <v>0.95348134413577723</v>
      </c>
      <c r="AG45" s="618">
        <v>0.94845311310981784</v>
      </c>
      <c r="AH45" s="630">
        <v>0.94203459493378572</v>
      </c>
      <c r="AI45" s="618">
        <v>1.0006665259836598</v>
      </c>
      <c r="AJ45" s="630">
        <v>0.96006103701580459</v>
      </c>
      <c r="AK45" s="618">
        <v>1.0223434652716961</v>
      </c>
      <c r="AL45" s="630">
        <v>1.0571404458333971</v>
      </c>
      <c r="AM45" s="619">
        <v>1.2583179320005946</v>
      </c>
      <c r="AN45" s="621"/>
    </row>
    <row r="46" spans="2:42">
      <c r="B46" s="607"/>
    </row>
    <row r="47" spans="2:42">
      <c r="B47" s="607"/>
    </row>
    <row r="48" spans="2:42">
      <c r="B48" s="607"/>
    </row>
    <row r="49" spans="2:2">
      <c r="B49" s="607"/>
    </row>
    <row r="50" spans="2:2">
      <c r="B50" s="607"/>
    </row>
    <row r="51" spans="2:2">
      <c r="B51" s="607"/>
    </row>
    <row r="52" spans="2:2">
      <c r="B52" s="607"/>
    </row>
  </sheetData>
  <sheetProtection sheet="1" objects="1" scenarios="1"/>
  <phoneticPr fontId="17"/>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Equation.3" shapeId="14345" r:id="rId4">
          <objectPr defaultSize="0" autoPict="0" r:id="rId5">
            <anchor moveWithCells="1" sizeWithCells="1">
              <from>
                <xdr:col>2</xdr:col>
                <xdr:colOff>52388</xdr:colOff>
                <xdr:row>0</xdr:row>
                <xdr:rowOff>19050</xdr:rowOff>
              </from>
              <to>
                <xdr:col>4</xdr:col>
                <xdr:colOff>495300</xdr:colOff>
                <xdr:row>1</xdr:row>
                <xdr:rowOff>76200</xdr:rowOff>
              </to>
            </anchor>
          </objectPr>
        </oleObject>
      </mc:Choice>
      <mc:Fallback>
        <oleObject progId="Equation.3" shapeId="14345" r:id="rId4"/>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M98"/>
  <sheetViews>
    <sheetView zoomScaleNormal="100" zoomScaleSheetLayoutView="100" workbookViewId="0"/>
  </sheetViews>
  <sheetFormatPr defaultRowHeight="12.75"/>
  <cols>
    <col min="1" max="1" width="3.46484375" customWidth="1"/>
    <col min="3" max="12" width="9" style="313"/>
    <col min="13" max="18" width="9"/>
  </cols>
  <sheetData>
    <row r="1" spans="1:12">
      <c r="A1" s="909" t="s">
        <v>276</v>
      </c>
      <c r="B1" s="909"/>
      <c r="C1" s="909"/>
      <c r="D1" s="909"/>
      <c r="E1" s="910"/>
      <c r="F1" s="910"/>
      <c r="G1" s="910"/>
      <c r="H1" s="910"/>
      <c r="I1" s="910"/>
      <c r="J1" s="899"/>
      <c r="K1" s="797"/>
      <c r="L1" s="866"/>
    </row>
    <row r="2" spans="1:12">
      <c r="A2" s="909"/>
      <c r="B2" s="909"/>
      <c r="C2" s="909"/>
      <c r="D2" s="909"/>
      <c r="E2" s="910"/>
      <c r="F2" s="910"/>
      <c r="G2" s="910"/>
      <c r="H2" s="910"/>
      <c r="I2" s="910"/>
      <c r="J2" s="899"/>
      <c r="K2" s="797"/>
      <c r="L2" s="866"/>
    </row>
    <row r="3" spans="1:12">
      <c r="A3" s="909"/>
      <c r="B3" s="909"/>
      <c r="C3" s="909"/>
      <c r="D3" s="909"/>
      <c r="E3" s="910"/>
      <c r="F3" s="910"/>
      <c r="G3" s="910"/>
      <c r="H3" s="910"/>
      <c r="I3" s="910"/>
      <c r="J3" s="899"/>
      <c r="K3" s="797"/>
      <c r="L3" s="866"/>
    </row>
    <row r="4" spans="1:12">
      <c r="A4" s="909" t="s">
        <v>710</v>
      </c>
      <c r="B4" s="909"/>
      <c r="C4" s="909"/>
      <c r="D4" s="909"/>
      <c r="E4" s="910"/>
      <c r="F4" s="910"/>
      <c r="G4" s="910"/>
      <c r="H4" s="910"/>
      <c r="I4" s="910"/>
      <c r="J4" s="899"/>
      <c r="K4" s="797"/>
      <c r="L4" s="866"/>
    </row>
    <row r="5" spans="1:12">
      <c r="A5" s="909" t="s">
        <v>246</v>
      </c>
      <c r="B5" s="909"/>
      <c r="C5" s="909"/>
      <c r="D5" s="909"/>
      <c r="E5" s="910"/>
      <c r="F5" s="910"/>
      <c r="G5" s="910"/>
      <c r="H5" s="910"/>
      <c r="I5" s="910"/>
      <c r="J5" s="899"/>
      <c r="K5" s="797"/>
      <c r="L5" s="866"/>
    </row>
    <row r="6" spans="1:12">
      <c r="A6" s="911"/>
      <c r="B6" s="911"/>
      <c r="C6" s="911"/>
      <c r="D6" s="911"/>
      <c r="E6" s="911"/>
      <c r="F6" s="911"/>
      <c r="G6" s="911"/>
      <c r="H6" s="911"/>
      <c r="I6" s="911"/>
      <c r="J6" s="912"/>
      <c r="K6" s="913"/>
      <c r="L6" s="914"/>
    </row>
    <row r="7" spans="1:12">
      <c r="A7" s="911"/>
      <c r="B7" s="911"/>
      <c r="C7" s="911"/>
      <c r="D7" s="911"/>
      <c r="E7" s="911"/>
      <c r="F7" s="911"/>
      <c r="G7" s="911"/>
      <c r="H7" s="911"/>
      <c r="I7" s="911"/>
      <c r="J7" s="912"/>
      <c r="K7" s="913"/>
      <c r="L7" s="914"/>
    </row>
    <row r="8" spans="1:12" ht="13.5" customHeight="1">
      <c r="A8" s="972" t="s">
        <v>556</v>
      </c>
      <c r="B8" s="972"/>
      <c r="C8" s="972"/>
      <c r="D8" s="972"/>
      <c r="E8" s="972"/>
      <c r="F8" s="972"/>
      <c r="G8" s="972"/>
      <c r="H8" s="972"/>
      <c r="I8" s="972"/>
      <c r="J8" s="972"/>
      <c r="K8" s="972"/>
      <c r="L8" s="972"/>
    </row>
    <row r="9" spans="1:12">
      <c r="A9" s="972"/>
      <c r="B9" s="972"/>
      <c r="C9" s="972"/>
      <c r="D9" s="972"/>
      <c r="E9" s="972"/>
      <c r="F9" s="972"/>
      <c r="G9" s="972"/>
      <c r="H9" s="972"/>
      <c r="I9" s="972"/>
      <c r="J9" s="972"/>
      <c r="K9" s="972"/>
      <c r="L9" s="972"/>
    </row>
    <row r="10" spans="1:12">
      <c r="A10" s="915"/>
      <c r="B10" s="915"/>
      <c r="C10" s="915"/>
      <c r="D10" s="915"/>
      <c r="E10" s="915"/>
      <c r="F10" s="915"/>
      <c r="G10" s="915"/>
      <c r="H10" s="915"/>
      <c r="I10" s="915"/>
      <c r="J10" s="916"/>
      <c r="K10" s="917"/>
      <c r="L10" s="918"/>
    </row>
    <row r="11" spans="1:12">
      <c r="A11" s="915"/>
      <c r="B11" s="915"/>
      <c r="C11" s="915"/>
      <c r="D11" s="915"/>
      <c r="E11" s="915"/>
      <c r="F11" s="915"/>
      <c r="G11" s="915"/>
      <c r="H11" s="919"/>
      <c r="I11" s="915"/>
      <c r="J11" s="916"/>
      <c r="K11" s="917"/>
      <c r="L11" s="918"/>
    </row>
    <row r="12" spans="1:12">
      <c r="A12" s="973" t="s">
        <v>557</v>
      </c>
      <c r="B12" s="973"/>
      <c r="C12" s="973"/>
      <c r="D12" s="973"/>
      <c r="E12" s="973"/>
      <c r="F12" s="973"/>
      <c r="G12" s="973"/>
      <c r="H12" s="973"/>
      <c r="I12" s="973"/>
      <c r="J12" s="973"/>
      <c r="K12" s="973"/>
      <c r="L12" s="973"/>
    </row>
    <row r="13" spans="1:12" ht="13.5" customHeight="1">
      <c r="A13" s="973"/>
      <c r="B13" s="973"/>
      <c r="C13" s="973"/>
      <c r="D13" s="973"/>
      <c r="E13" s="973"/>
      <c r="F13" s="973"/>
      <c r="G13" s="973"/>
      <c r="H13" s="973"/>
      <c r="I13" s="973"/>
      <c r="J13" s="973"/>
      <c r="K13" s="973"/>
      <c r="L13" s="973"/>
    </row>
    <row r="14" spans="1:12">
      <c r="A14" s="920"/>
      <c r="B14" s="920"/>
      <c r="C14" s="921"/>
      <c r="D14" s="921"/>
      <c r="E14" s="921"/>
      <c r="F14" s="921"/>
      <c r="G14" s="921"/>
      <c r="H14" s="921"/>
      <c r="I14" s="921"/>
      <c r="J14" s="921"/>
      <c r="K14" s="921"/>
      <c r="L14" s="921"/>
    </row>
    <row r="15" spans="1:12">
      <c r="A15" s="920"/>
      <c r="B15" s="920"/>
      <c r="C15" s="921"/>
      <c r="D15" s="921"/>
      <c r="E15" s="921"/>
      <c r="F15" s="921"/>
      <c r="G15" s="921"/>
      <c r="H15" s="921"/>
      <c r="I15" s="921"/>
      <c r="J15" s="921"/>
      <c r="K15" s="921"/>
      <c r="L15" s="921"/>
    </row>
    <row r="16" spans="1:12" ht="13.5" customHeight="1">
      <c r="A16" s="974" t="s">
        <v>545</v>
      </c>
      <c r="B16" s="974"/>
      <c r="C16" s="974"/>
      <c r="D16" s="974"/>
      <c r="E16" s="974"/>
      <c r="F16" s="974"/>
      <c r="G16" s="974"/>
      <c r="H16" s="974"/>
      <c r="I16" s="974"/>
      <c r="J16" s="974"/>
      <c r="K16" s="974"/>
      <c r="L16" s="974"/>
    </row>
    <row r="17" spans="1:12">
      <c r="A17" s="974"/>
      <c r="B17" s="974"/>
      <c r="C17" s="974"/>
      <c r="D17" s="974"/>
      <c r="E17" s="974"/>
      <c r="F17" s="974"/>
      <c r="G17" s="974"/>
      <c r="H17" s="974"/>
      <c r="I17" s="974"/>
      <c r="J17" s="974"/>
      <c r="K17" s="974"/>
      <c r="L17" s="974"/>
    </row>
    <row r="18" spans="1:12">
      <c r="A18" s="922"/>
      <c r="B18" s="922"/>
      <c r="C18" s="922"/>
      <c r="D18" s="922"/>
      <c r="E18" s="922"/>
      <c r="F18" s="922"/>
      <c r="G18" s="922"/>
      <c r="H18" s="922"/>
      <c r="I18" s="922"/>
      <c r="J18" s="923"/>
      <c r="K18" s="924"/>
      <c r="L18" s="924"/>
    </row>
    <row r="19" spans="1:12">
      <c r="A19" s="922"/>
      <c r="B19" s="922"/>
      <c r="C19" s="922"/>
      <c r="D19" s="922"/>
      <c r="E19" s="922"/>
      <c r="F19" s="922"/>
      <c r="G19" s="922"/>
      <c r="H19" s="922"/>
      <c r="I19" s="922"/>
      <c r="J19" s="923"/>
      <c r="K19" s="924"/>
      <c r="L19" s="924"/>
    </row>
    <row r="20" spans="1:12" ht="13.5" customHeight="1">
      <c r="A20" s="975" t="s">
        <v>736</v>
      </c>
      <c r="B20" s="975"/>
      <c r="C20" s="975"/>
      <c r="D20" s="975"/>
      <c r="E20" s="975"/>
      <c r="F20" s="975"/>
      <c r="G20" s="975"/>
      <c r="H20" s="975"/>
      <c r="I20" s="975"/>
      <c r="J20" s="975"/>
      <c r="K20" s="975"/>
      <c r="L20" s="975"/>
    </row>
    <row r="21" spans="1:12" ht="13.5" customHeight="1">
      <c r="A21" s="975"/>
      <c r="B21" s="975"/>
      <c r="C21" s="975"/>
      <c r="D21" s="975"/>
      <c r="E21" s="975"/>
      <c r="F21" s="975"/>
      <c r="G21" s="975"/>
      <c r="H21" s="975"/>
      <c r="I21" s="975"/>
      <c r="J21" s="975"/>
      <c r="K21" s="975"/>
      <c r="L21" s="975"/>
    </row>
    <row r="22" spans="1:12">
      <c r="A22" s="925"/>
      <c r="B22" s="925"/>
      <c r="C22" s="925"/>
      <c r="D22" s="925"/>
      <c r="E22" s="925"/>
      <c r="F22" s="925"/>
      <c r="G22" s="925"/>
      <c r="H22" s="925"/>
      <c r="I22" s="925"/>
      <c r="J22" s="925"/>
      <c r="K22" s="925"/>
      <c r="L22" s="925"/>
    </row>
    <row r="23" spans="1:12">
      <c r="A23" s="925"/>
      <c r="B23" s="925"/>
      <c r="C23" s="925"/>
      <c r="D23" s="925"/>
      <c r="E23" s="925"/>
      <c r="F23" s="925"/>
      <c r="G23" s="925"/>
      <c r="H23" s="925"/>
      <c r="I23" s="925"/>
      <c r="J23" s="925"/>
      <c r="K23" s="925"/>
      <c r="L23" s="925"/>
    </row>
    <row r="24" spans="1:12" ht="13.5" customHeight="1">
      <c r="A24" s="976" t="s">
        <v>737</v>
      </c>
      <c r="B24" s="976"/>
      <c r="C24" s="976"/>
      <c r="D24" s="976"/>
      <c r="E24" s="976"/>
      <c r="F24" s="976"/>
      <c r="G24" s="976"/>
      <c r="H24" s="976"/>
      <c r="I24" s="976"/>
      <c r="J24" s="976"/>
      <c r="K24" s="976"/>
      <c r="L24" s="976"/>
    </row>
    <row r="25" spans="1:12">
      <c r="A25" s="976"/>
      <c r="B25" s="976"/>
      <c r="C25" s="976"/>
      <c r="D25" s="976"/>
      <c r="E25" s="976"/>
      <c r="F25" s="976"/>
      <c r="G25" s="976"/>
      <c r="H25" s="976"/>
      <c r="I25" s="976"/>
      <c r="J25" s="976"/>
      <c r="K25" s="976"/>
      <c r="L25" s="976"/>
    </row>
    <row r="26" spans="1:12">
      <c r="A26" s="976"/>
      <c r="B26" s="976"/>
      <c r="C26" s="976"/>
      <c r="D26" s="976"/>
      <c r="E26" s="976"/>
      <c r="F26" s="976"/>
      <c r="G26" s="976"/>
      <c r="H26" s="976"/>
      <c r="I26" s="976"/>
      <c r="J26" s="976"/>
      <c r="K26" s="976"/>
      <c r="L26" s="976"/>
    </row>
    <row r="27" spans="1:12" ht="13.5" customHeight="1">
      <c r="A27" s="926"/>
      <c r="B27" s="926"/>
      <c r="C27" s="926"/>
      <c r="D27" s="926"/>
      <c r="E27" s="926"/>
      <c r="F27" s="926"/>
      <c r="G27" s="926"/>
      <c r="H27" s="926"/>
      <c r="I27" s="926"/>
      <c r="J27" s="927"/>
      <c r="K27" s="928"/>
      <c r="L27" s="928"/>
    </row>
    <row r="28" spans="1:12">
      <c r="A28" s="926"/>
      <c r="B28" s="926"/>
      <c r="C28" s="926"/>
      <c r="D28" s="926"/>
      <c r="E28" s="926"/>
      <c r="F28" s="926"/>
      <c r="G28" s="926"/>
      <c r="H28" s="926"/>
      <c r="I28" s="926"/>
      <c r="J28" s="927"/>
      <c r="K28" s="928"/>
      <c r="L28" s="928"/>
    </row>
    <row r="29" spans="1:12">
      <c r="A29" s="971" t="s">
        <v>546</v>
      </c>
      <c r="B29" s="971"/>
      <c r="C29" s="971"/>
      <c r="D29" s="971"/>
      <c r="E29" s="971"/>
      <c r="F29" s="971"/>
      <c r="G29" s="971"/>
      <c r="H29" s="971"/>
      <c r="I29" s="971"/>
      <c r="J29" s="971"/>
      <c r="K29" s="971"/>
      <c r="L29" s="971"/>
    </row>
    <row r="30" spans="1:12" s="313" customFormat="1">
      <c r="A30" s="930"/>
      <c r="B30" s="930"/>
      <c r="C30" s="930"/>
      <c r="D30" s="930"/>
      <c r="E30" s="930"/>
      <c r="F30" s="930"/>
      <c r="G30" s="930"/>
      <c r="H30" s="930"/>
      <c r="I30" s="930"/>
      <c r="J30" s="931"/>
      <c r="K30" s="932"/>
      <c r="L30" s="932"/>
    </row>
    <row r="31" spans="1:12" s="313" customFormat="1">
      <c r="A31" s="930"/>
      <c r="B31" s="930"/>
      <c r="C31" s="930"/>
      <c r="D31" s="930"/>
      <c r="E31" s="930"/>
      <c r="F31" s="930"/>
      <c r="G31" s="930"/>
      <c r="H31" s="930"/>
      <c r="I31" s="930"/>
      <c r="J31" s="931"/>
      <c r="K31" s="932"/>
      <c r="L31" s="932"/>
    </row>
    <row r="32" spans="1:12" s="313" customFormat="1">
      <c r="A32" s="970" t="s">
        <v>735</v>
      </c>
      <c r="B32" s="970"/>
      <c r="C32" s="970"/>
      <c r="D32" s="970"/>
      <c r="E32" s="970"/>
      <c r="F32" s="970"/>
      <c r="G32" s="970"/>
      <c r="H32" s="970"/>
      <c r="I32" s="970"/>
      <c r="J32" s="970"/>
      <c r="K32" s="970"/>
      <c r="L32" s="970"/>
    </row>
    <row r="33" spans="1:12" s="313" customFormat="1" ht="13.15" customHeight="1">
      <c r="A33" s="970"/>
      <c r="B33" s="970"/>
      <c r="C33" s="970"/>
      <c r="D33" s="970"/>
      <c r="E33" s="970"/>
      <c r="F33" s="970"/>
      <c r="G33" s="970"/>
      <c r="H33" s="970"/>
      <c r="I33" s="970"/>
      <c r="J33" s="970"/>
      <c r="K33" s="970"/>
      <c r="L33" s="970"/>
    </row>
    <row r="34" spans="1:12">
      <c r="A34" s="843"/>
      <c r="B34" s="843"/>
      <c r="C34" s="843"/>
      <c r="D34" s="843"/>
      <c r="E34" s="843"/>
      <c r="F34" s="843"/>
      <c r="G34" s="843"/>
      <c r="H34" s="843"/>
      <c r="I34" s="497"/>
      <c r="J34" s="460"/>
      <c r="K34" s="866"/>
      <c r="L34" s="866"/>
    </row>
    <row r="35" spans="1:12">
      <c r="A35" s="460"/>
      <c r="B35" s="460"/>
      <c r="C35" s="460"/>
      <c r="D35" s="460"/>
      <c r="E35" s="460"/>
      <c r="F35" s="460"/>
      <c r="G35" s="460"/>
      <c r="H35" s="460"/>
      <c r="I35" s="460"/>
      <c r="J35" s="460"/>
      <c r="K35" s="866"/>
      <c r="L35" s="866"/>
    </row>
    <row r="36" spans="1:12">
      <c r="A36" s="460"/>
      <c r="B36" s="460"/>
      <c r="C36" s="460"/>
      <c r="D36" s="460"/>
      <c r="E36" s="460"/>
      <c r="F36" s="460"/>
      <c r="G36" s="460"/>
      <c r="H36" s="460"/>
      <c r="I36" s="460"/>
      <c r="J36" s="460"/>
      <c r="K36" s="866"/>
      <c r="L36" s="866"/>
    </row>
    <row r="37" spans="1:12" s="313" customFormat="1" ht="13.5" customHeight="1">
      <c r="A37" s="978" t="s">
        <v>567</v>
      </c>
      <c r="B37" s="978"/>
      <c r="C37" s="978"/>
      <c r="D37" s="978"/>
      <c r="E37" s="978"/>
      <c r="F37" s="978"/>
      <c r="G37" s="978"/>
      <c r="H37" s="978"/>
      <c r="I37" s="978"/>
      <c r="J37" s="978"/>
      <c r="K37" s="978"/>
      <c r="L37" s="978"/>
    </row>
    <row r="38" spans="1:12" s="313" customFormat="1">
      <c r="A38" s="978"/>
      <c r="B38" s="978"/>
      <c r="C38" s="978"/>
      <c r="D38" s="978"/>
      <c r="E38" s="978"/>
      <c r="F38" s="978"/>
      <c r="G38" s="978"/>
      <c r="H38" s="978"/>
      <c r="I38" s="978"/>
      <c r="J38" s="978"/>
      <c r="K38" s="978"/>
      <c r="L38" s="978"/>
    </row>
    <row r="39" spans="1:12" s="313" customFormat="1">
      <c r="A39" s="844"/>
      <c r="B39" s="844"/>
      <c r="C39" s="844"/>
      <c r="D39" s="844"/>
      <c r="E39" s="844"/>
      <c r="F39" s="844"/>
      <c r="G39" s="844"/>
      <c r="H39" s="844"/>
      <c r="I39" s="844"/>
      <c r="J39" s="844"/>
      <c r="K39" s="797"/>
      <c r="L39" s="797"/>
    </row>
    <row r="40" spans="1:12">
      <c r="A40" s="869" t="s">
        <v>247</v>
      </c>
      <c r="B40" s="869"/>
      <c r="C40" s="869"/>
      <c r="D40" s="869"/>
      <c r="E40" s="869"/>
      <c r="F40" s="869"/>
      <c r="G40" s="869"/>
      <c r="H40" s="869"/>
      <c r="I40" s="869"/>
      <c r="J40" s="869"/>
      <c r="K40" s="869"/>
      <c r="L40" s="866"/>
    </row>
    <row r="41" spans="1:12">
      <c r="A41" s="497"/>
      <c r="B41" s="497"/>
      <c r="C41" s="497"/>
      <c r="D41" s="497"/>
      <c r="E41" s="497"/>
      <c r="F41" s="497"/>
      <c r="G41" s="497"/>
      <c r="H41" s="497"/>
      <c r="I41" s="497"/>
      <c r="J41" s="497"/>
      <c r="K41" s="497"/>
      <c r="L41" s="866"/>
    </row>
    <row r="42" spans="1:12" ht="13.15" thickBot="1">
      <c r="A42" s="497"/>
      <c r="B42" s="497"/>
      <c r="C42" s="497"/>
      <c r="D42" s="497"/>
      <c r="E42" s="497"/>
      <c r="F42" s="497"/>
      <c r="G42" s="497"/>
      <c r="H42" s="497"/>
      <c r="I42" s="497"/>
      <c r="J42" s="497"/>
      <c r="K42" s="497"/>
      <c r="L42" s="866"/>
    </row>
    <row r="43" spans="1:12">
      <c r="A43" s="548"/>
      <c r="B43" s="548"/>
      <c r="C43" s="998" t="s">
        <v>547</v>
      </c>
      <c r="D43" s="998"/>
      <c r="E43" s="999"/>
      <c r="F43" s="982" t="s">
        <v>548</v>
      </c>
      <c r="G43" s="982"/>
      <c r="H43" s="982"/>
      <c r="I43" s="984" t="s">
        <v>549</v>
      </c>
      <c r="J43" s="985"/>
      <c r="K43" s="985"/>
      <c r="L43" s="797"/>
    </row>
    <row r="44" spans="1:12" ht="13.15" thickBot="1">
      <c r="A44" s="460"/>
      <c r="B44" s="460"/>
      <c r="C44" s="1000"/>
      <c r="D44" s="1000"/>
      <c r="E44" s="1001"/>
      <c r="F44" s="983"/>
      <c r="G44" s="983"/>
      <c r="H44" s="983"/>
      <c r="I44" s="986"/>
      <c r="J44" s="987"/>
      <c r="K44" s="987"/>
      <c r="L44" s="797"/>
    </row>
    <row r="45" spans="1:12">
      <c r="A45" s="549"/>
      <c r="B45" s="549"/>
      <c r="C45" s="988" t="s">
        <v>550</v>
      </c>
      <c r="D45" s="988"/>
      <c r="E45" s="988"/>
      <c r="F45" s="991" t="s">
        <v>248</v>
      </c>
      <c r="G45" s="991"/>
      <c r="H45" s="991"/>
      <c r="I45" s="994" t="s">
        <v>249</v>
      </c>
      <c r="J45" s="994"/>
      <c r="K45" s="994"/>
      <c r="L45" s="797"/>
    </row>
    <row r="46" spans="1:12">
      <c r="A46" s="497"/>
      <c r="B46" s="497"/>
      <c r="C46" s="989"/>
      <c r="D46" s="989"/>
      <c r="E46" s="989"/>
      <c r="F46" s="992"/>
      <c r="G46" s="992"/>
      <c r="H46" s="992"/>
      <c r="I46" s="995"/>
      <c r="J46" s="995"/>
      <c r="K46" s="995"/>
      <c r="L46" s="797"/>
    </row>
    <row r="47" spans="1:12">
      <c r="A47" s="460"/>
      <c r="B47" s="460"/>
      <c r="C47" s="989"/>
      <c r="D47" s="989"/>
      <c r="E47" s="989"/>
      <c r="F47" s="992"/>
      <c r="G47" s="992"/>
      <c r="H47" s="992"/>
      <c r="I47" s="995"/>
      <c r="J47" s="995"/>
      <c r="K47" s="995"/>
      <c r="L47" s="797"/>
    </row>
    <row r="48" spans="1:12">
      <c r="A48" s="497"/>
      <c r="B48" s="497"/>
      <c r="C48" s="989"/>
      <c r="D48" s="989"/>
      <c r="E48" s="989"/>
      <c r="F48" s="992"/>
      <c r="G48" s="992"/>
      <c r="H48" s="992"/>
      <c r="I48" s="995"/>
      <c r="J48" s="995"/>
      <c r="K48" s="995"/>
      <c r="L48" s="797"/>
    </row>
    <row r="49" spans="1:13" ht="13.15" thickBot="1">
      <c r="A49" s="497"/>
      <c r="B49" s="497"/>
      <c r="C49" s="990"/>
      <c r="D49" s="990"/>
      <c r="E49" s="990"/>
      <c r="F49" s="993"/>
      <c r="G49" s="993"/>
      <c r="H49" s="993"/>
      <c r="I49" s="996"/>
      <c r="J49" s="996"/>
      <c r="K49" s="996"/>
      <c r="L49" s="797"/>
    </row>
    <row r="50" spans="1:13">
      <c r="A50" s="978" t="s">
        <v>551</v>
      </c>
      <c r="B50" s="978"/>
      <c r="C50" s="980"/>
      <c r="D50" s="980"/>
      <c r="E50" s="980"/>
      <c r="F50" s="980"/>
      <c r="G50" s="980"/>
      <c r="H50" s="980"/>
      <c r="I50" s="980"/>
      <c r="J50" s="980"/>
      <c r="K50" s="980"/>
      <c r="L50" s="866"/>
    </row>
    <row r="51" spans="1:13" ht="13.5" customHeight="1">
      <c r="A51" s="866"/>
      <c r="B51" s="965" t="s">
        <v>552</v>
      </c>
      <c r="C51" s="965"/>
      <c r="D51" s="965"/>
      <c r="E51" s="965"/>
      <c r="F51" s="965"/>
      <c r="G51" s="965"/>
      <c r="H51" s="965"/>
      <c r="I51" s="965"/>
      <c r="J51" s="965"/>
      <c r="K51" s="965"/>
      <c r="L51" s="965"/>
      <c r="M51" s="867"/>
    </row>
    <row r="52" spans="1:13">
      <c r="A52" s="866"/>
      <c r="B52" s="965"/>
      <c r="C52" s="965"/>
      <c r="D52" s="965"/>
      <c r="E52" s="965"/>
      <c r="F52" s="965"/>
      <c r="G52" s="965"/>
      <c r="H52" s="965"/>
      <c r="I52" s="965"/>
      <c r="J52" s="965"/>
      <c r="K52" s="965"/>
      <c r="L52" s="965"/>
      <c r="M52" s="867"/>
    </row>
    <row r="53" spans="1:13" ht="13.5" customHeight="1">
      <c r="A53" s="866"/>
      <c r="B53" s="965" t="s">
        <v>711</v>
      </c>
      <c r="C53" s="965"/>
      <c r="D53" s="965"/>
      <c r="E53" s="965"/>
      <c r="F53" s="965"/>
      <c r="G53" s="965"/>
      <c r="H53" s="965"/>
      <c r="I53" s="965"/>
      <c r="J53" s="965"/>
      <c r="K53" s="965"/>
      <c r="L53" s="965"/>
      <c r="M53" s="867"/>
    </row>
    <row r="54" spans="1:13" ht="13.5" customHeight="1">
      <c r="A54" s="866"/>
      <c r="B54" s="965"/>
      <c r="C54" s="965"/>
      <c r="D54" s="965"/>
      <c r="E54" s="965"/>
      <c r="F54" s="965"/>
      <c r="G54" s="965"/>
      <c r="H54" s="965"/>
      <c r="I54" s="965"/>
      <c r="J54" s="965"/>
      <c r="K54" s="965"/>
      <c r="L54" s="965"/>
      <c r="M54" s="868"/>
    </row>
    <row r="55" spans="1:13" ht="13.5" customHeight="1">
      <c r="A55" s="866"/>
      <c r="B55" s="965" t="s">
        <v>712</v>
      </c>
      <c r="C55" s="965"/>
      <c r="D55" s="965"/>
      <c r="E55" s="965"/>
      <c r="F55" s="965"/>
      <c r="G55" s="965"/>
      <c r="H55" s="965"/>
      <c r="I55" s="965"/>
      <c r="J55" s="965"/>
      <c r="K55" s="965"/>
      <c r="L55" s="965"/>
      <c r="M55" s="302"/>
    </row>
    <row r="56" spans="1:13">
      <c r="A56" s="866"/>
      <c r="B56" s="965"/>
      <c r="C56" s="965"/>
      <c r="D56" s="965"/>
      <c r="E56" s="965"/>
      <c r="F56" s="965"/>
      <c r="G56" s="965"/>
      <c r="H56" s="965"/>
      <c r="I56" s="965"/>
      <c r="J56" s="965"/>
      <c r="K56" s="965"/>
      <c r="L56" s="965"/>
    </row>
    <row r="57" spans="1:13">
      <c r="A57" s="866"/>
      <c r="B57" s="965"/>
      <c r="C57" s="965"/>
      <c r="D57" s="965"/>
      <c r="E57" s="965"/>
      <c r="F57" s="965"/>
      <c r="G57" s="965"/>
      <c r="H57" s="965"/>
      <c r="I57" s="965"/>
      <c r="J57" s="965"/>
      <c r="K57" s="965"/>
      <c r="L57" s="965"/>
    </row>
    <row r="58" spans="1:13">
      <c r="A58" s="866"/>
      <c r="B58" s="965"/>
      <c r="C58" s="965"/>
      <c r="D58" s="965"/>
      <c r="E58" s="965"/>
      <c r="F58" s="965"/>
      <c r="G58" s="965"/>
      <c r="H58" s="965"/>
      <c r="I58" s="965"/>
      <c r="J58" s="965"/>
      <c r="K58" s="965"/>
      <c r="L58" s="965"/>
    </row>
    <row r="59" spans="1:13" ht="13.5" customHeight="1">
      <c r="A59" s="866"/>
      <c r="B59" s="981" t="s">
        <v>553</v>
      </c>
      <c r="C59" s="981"/>
      <c r="D59" s="981"/>
      <c r="E59" s="981"/>
      <c r="F59" s="981"/>
      <c r="G59" s="981"/>
      <c r="H59" s="981"/>
      <c r="I59" s="981"/>
      <c r="J59" s="981"/>
      <c r="K59" s="981"/>
      <c r="L59" s="981"/>
    </row>
    <row r="60" spans="1:13">
      <c r="A60" s="866"/>
      <c r="B60" s="866"/>
      <c r="C60" s="497"/>
      <c r="D60" s="497"/>
      <c r="E60" s="497"/>
      <c r="F60" s="497"/>
      <c r="G60" s="497"/>
      <c r="H60" s="497"/>
      <c r="I60" s="497"/>
      <c r="J60" s="497"/>
      <c r="K60" s="497"/>
      <c r="L60" s="865"/>
    </row>
    <row r="61" spans="1:13">
      <c r="A61" s="866"/>
      <c r="B61" s="497" t="s">
        <v>250</v>
      </c>
      <c r="C61" s="497"/>
      <c r="D61" s="497"/>
      <c r="E61" s="497"/>
      <c r="F61" s="497"/>
      <c r="G61" s="497"/>
      <c r="H61" s="497"/>
      <c r="I61" s="497"/>
      <c r="J61" s="497"/>
      <c r="K61" s="497"/>
      <c r="L61" s="866"/>
    </row>
    <row r="62" spans="1:13">
      <c r="A62" s="866"/>
      <c r="B62" s="497"/>
      <c r="C62" s="497"/>
      <c r="D62" s="497"/>
      <c r="E62" s="497"/>
      <c r="F62" s="497"/>
      <c r="G62" s="497"/>
      <c r="H62" s="497"/>
      <c r="I62" s="497"/>
      <c r="J62" s="497"/>
      <c r="K62" s="497"/>
      <c r="L62" s="866"/>
    </row>
    <row r="63" spans="1:13" ht="13.15" thickBot="1">
      <c r="A63" s="866"/>
      <c r="B63" s="497" t="s">
        <v>251</v>
      </c>
      <c r="C63" s="497"/>
      <c r="D63" s="497"/>
      <c r="E63" s="497"/>
      <c r="F63" s="497"/>
      <c r="G63" s="497"/>
      <c r="H63" s="497"/>
      <c r="I63" s="497"/>
      <c r="J63" s="497"/>
      <c r="K63" s="497"/>
      <c r="L63" s="866"/>
    </row>
    <row r="64" spans="1:13" ht="13.15" thickBot="1">
      <c r="A64" s="866"/>
      <c r="B64" s="497"/>
      <c r="C64" s="550" t="s">
        <v>252</v>
      </c>
      <c r="D64" s="551"/>
      <c r="E64" s="552" t="s">
        <v>253</v>
      </c>
      <c r="F64" s="553"/>
      <c r="G64" s="552" t="s">
        <v>554</v>
      </c>
      <c r="H64" s="554"/>
      <c r="I64" s="460"/>
      <c r="J64" s="555" t="s">
        <v>254</v>
      </c>
      <c r="K64" s="556"/>
      <c r="L64" s="866"/>
    </row>
    <row r="65" spans="1:12" ht="13.15" thickBot="1">
      <c r="A65" s="866"/>
      <c r="B65" s="497"/>
      <c r="C65" s="557" t="s">
        <v>255</v>
      </c>
      <c r="D65" s="558"/>
      <c r="E65" s="559"/>
      <c r="F65" s="560"/>
      <c r="G65" s="561"/>
      <c r="H65" s="562"/>
      <c r="I65" s="497"/>
      <c r="J65" s="563"/>
      <c r="K65" s="564"/>
      <c r="L65" s="866"/>
    </row>
    <row r="66" spans="1:12" ht="13.15" thickBot="1">
      <c r="A66" s="866"/>
      <c r="B66" s="497"/>
      <c r="C66" s="559"/>
      <c r="D66" s="561"/>
      <c r="E66" s="565" t="s">
        <v>256</v>
      </c>
      <c r="F66" s="566"/>
      <c r="G66" s="567"/>
      <c r="H66" s="562"/>
      <c r="I66" s="497"/>
      <c r="J66" s="568"/>
      <c r="K66" s="564"/>
      <c r="L66" s="866"/>
    </row>
    <row r="67" spans="1:12" ht="13.15" thickBot="1">
      <c r="A67" s="866"/>
      <c r="B67" s="497"/>
      <c r="C67" s="569"/>
      <c r="D67" s="570"/>
      <c r="E67" s="571"/>
      <c r="F67" s="572"/>
      <c r="G67" s="573" t="s">
        <v>257</v>
      </c>
      <c r="H67" s="574"/>
      <c r="I67" s="497"/>
      <c r="J67" s="575"/>
      <c r="K67" s="576"/>
      <c r="L67" s="866"/>
    </row>
    <row r="68" spans="1:12" ht="13.15" thickBot="1">
      <c r="A68" s="866"/>
      <c r="B68" s="497"/>
      <c r="C68" s="577"/>
      <c r="D68" s="578"/>
      <c r="E68" s="578" t="s">
        <v>258</v>
      </c>
      <c r="F68" s="578"/>
      <c r="G68" s="578"/>
      <c r="H68" s="579"/>
      <c r="I68" s="497"/>
      <c r="J68" s="580" t="s">
        <v>259</v>
      </c>
      <c r="K68" s="581"/>
      <c r="L68" s="866"/>
    </row>
    <row r="69" spans="1:12">
      <c r="A69" s="866"/>
      <c r="B69" s="497"/>
      <c r="C69" s="497"/>
      <c r="D69" s="497"/>
      <c r="E69" s="497"/>
      <c r="F69" s="497"/>
      <c r="G69" s="497"/>
      <c r="H69" s="497"/>
      <c r="I69" s="497"/>
      <c r="J69" s="497"/>
      <c r="K69" s="497"/>
      <c r="L69" s="866"/>
    </row>
    <row r="70" spans="1:12">
      <c r="A70" s="869" t="s">
        <v>555</v>
      </c>
      <c r="B70" s="869"/>
      <c r="C70" s="869"/>
      <c r="D70" s="869"/>
      <c r="E70" s="869"/>
      <c r="F70" s="869"/>
      <c r="G70" s="497"/>
      <c r="H70" s="497"/>
      <c r="I70" s="497"/>
      <c r="J70" s="497"/>
      <c r="K70" s="866"/>
      <c r="L70" s="866"/>
    </row>
    <row r="71" spans="1:12">
      <c r="A71" s="866"/>
      <c r="B71" s="981" t="s">
        <v>618</v>
      </c>
      <c r="C71" s="980"/>
      <c r="D71" s="980"/>
      <c r="E71" s="980"/>
      <c r="F71" s="980"/>
      <c r="G71" s="980"/>
      <c r="H71" s="980"/>
      <c r="I71" s="980"/>
      <c r="J71" s="980"/>
      <c r="K71" s="980"/>
      <c r="L71" s="980"/>
    </row>
    <row r="72" spans="1:12">
      <c r="A72" s="866"/>
      <c r="B72" s="980"/>
      <c r="C72" s="980"/>
      <c r="D72" s="980"/>
      <c r="E72" s="980"/>
      <c r="F72" s="980"/>
      <c r="G72" s="980"/>
      <c r="H72" s="980"/>
      <c r="I72" s="980"/>
      <c r="J72" s="980"/>
      <c r="K72" s="980"/>
      <c r="L72" s="980"/>
    </row>
    <row r="73" spans="1:12">
      <c r="A73" s="869" t="s">
        <v>260</v>
      </c>
      <c r="B73" s="869"/>
      <c r="C73" s="869"/>
      <c r="D73" s="869"/>
      <c r="E73" s="869"/>
      <c r="F73" s="497"/>
      <c r="G73" s="497"/>
      <c r="H73" s="497"/>
      <c r="I73" s="497"/>
      <c r="J73" s="497"/>
      <c r="K73" s="866"/>
      <c r="L73" s="866"/>
    </row>
    <row r="74" spans="1:12">
      <c r="A74" s="866"/>
      <c r="B74" s="497" t="s">
        <v>559</v>
      </c>
      <c r="C74" s="497"/>
      <c r="D74" s="497"/>
      <c r="E74" s="497"/>
      <c r="F74" s="497"/>
      <c r="G74" s="497"/>
      <c r="H74" s="497"/>
      <c r="I74" s="497"/>
      <c r="J74" s="497"/>
      <c r="K74" s="497"/>
      <c r="L74" s="866"/>
    </row>
    <row r="75" spans="1:12">
      <c r="A75" s="866"/>
      <c r="B75" s="497"/>
      <c r="C75" s="497"/>
      <c r="D75" s="497"/>
      <c r="E75" s="497"/>
      <c r="F75" s="497"/>
      <c r="G75" s="497"/>
      <c r="H75" s="497"/>
      <c r="I75" s="497"/>
      <c r="J75" s="497"/>
      <c r="K75" s="497"/>
      <c r="L75" s="866"/>
    </row>
    <row r="76" spans="1:12" ht="13.5" customHeight="1">
      <c r="A76" s="866"/>
      <c r="B76" s="977" t="s">
        <v>619</v>
      </c>
      <c r="C76" s="977"/>
      <c r="D76" s="977"/>
      <c r="E76" s="977"/>
      <c r="F76" s="977"/>
      <c r="G76" s="977"/>
      <c r="H76" s="977"/>
      <c r="I76" s="977"/>
      <c r="J76" s="977"/>
      <c r="K76" s="977"/>
      <c r="L76" s="977"/>
    </row>
    <row r="77" spans="1:12">
      <c r="A77" s="866"/>
      <c r="B77" s="977"/>
      <c r="C77" s="977"/>
      <c r="D77" s="977"/>
      <c r="E77" s="977"/>
      <c r="F77" s="977"/>
      <c r="G77" s="977"/>
      <c r="H77" s="977"/>
      <c r="I77" s="977"/>
      <c r="J77" s="977"/>
      <c r="K77" s="977"/>
      <c r="L77" s="977"/>
    </row>
    <row r="78" spans="1:12">
      <c r="A78" s="866"/>
      <c r="B78" s="977"/>
      <c r="C78" s="977"/>
      <c r="D78" s="977"/>
      <c r="E78" s="977"/>
      <c r="F78" s="977"/>
      <c r="G78" s="977"/>
      <c r="H78" s="977"/>
      <c r="I78" s="977"/>
      <c r="J78" s="977"/>
      <c r="K78" s="977"/>
      <c r="L78" s="977"/>
    </row>
    <row r="79" spans="1:12">
      <c r="A79" s="497"/>
      <c r="B79" s="497"/>
      <c r="C79" s="497"/>
      <c r="D79" s="497"/>
      <c r="E79" s="497"/>
      <c r="F79" s="497"/>
      <c r="G79" s="497"/>
      <c r="H79" s="497"/>
      <c r="I79" s="497"/>
      <c r="J79" s="497"/>
      <c r="K79" s="866"/>
      <c r="L79" s="866"/>
    </row>
    <row r="80" spans="1:12">
      <c r="A80" s="497"/>
      <c r="B80" s="497"/>
      <c r="C80" s="497"/>
      <c r="D80" s="497"/>
      <c r="E80" s="497"/>
      <c r="F80" s="497"/>
      <c r="G80" s="497"/>
      <c r="H80" s="497"/>
      <c r="I80" s="497"/>
      <c r="J80" s="497"/>
      <c r="K80" s="866"/>
      <c r="L80" s="866"/>
    </row>
    <row r="81" spans="1:12">
      <c r="A81" s="497"/>
      <c r="B81" s="497"/>
      <c r="C81" s="497"/>
      <c r="D81" s="497"/>
      <c r="E81" s="497"/>
      <c r="F81" s="497"/>
      <c r="G81" s="497"/>
      <c r="H81" s="497"/>
      <c r="I81" s="497"/>
      <c r="J81" s="497"/>
      <c r="K81" s="866"/>
      <c r="L81" s="866"/>
    </row>
    <row r="82" spans="1:12">
      <c r="A82" s="497"/>
      <c r="B82" s="497"/>
      <c r="C82" s="497"/>
      <c r="D82" s="497"/>
      <c r="E82" s="497"/>
      <c r="F82" s="497"/>
      <c r="G82" s="497"/>
      <c r="H82" s="497"/>
      <c r="I82" s="497"/>
      <c r="J82" s="497"/>
      <c r="K82" s="866"/>
      <c r="L82" s="866"/>
    </row>
    <row r="83" spans="1:12">
      <c r="A83" s="979" t="s">
        <v>566</v>
      </c>
      <c r="B83" s="997"/>
      <c r="C83" s="997"/>
      <c r="D83" s="997"/>
      <c r="E83" s="997"/>
      <c r="F83" s="997"/>
      <c r="G83" s="997"/>
      <c r="H83" s="997"/>
      <c r="I83" s="997"/>
      <c r="J83" s="997"/>
      <c r="K83" s="866"/>
      <c r="L83" s="866"/>
    </row>
    <row r="84" spans="1:12">
      <c r="A84" s="582" t="s">
        <v>261</v>
      </c>
      <c r="B84" s="582"/>
      <c r="C84" s="582"/>
      <c r="D84" s="497" t="s">
        <v>262</v>
      </c>
      <c r="E84" s="497"/>
      <c r="F84" s="497"/>
      <c r="G84" s="497"/>
      <c r="H84" s="497"/>
      <c r="I84" s="497"/>
      <c r="J84" s="497"/>
      <c r="K84" s="866"/>
      <c r="L84" s="866"/>
    </row>
    <row r="85" spans="1:12">
      <c r="A85" s="583" t="s">
        <v>263</v>
      </c>
      <c r="B85" s="583"/>
      <c r="C85" s="583"/>
      <c r="D85" s="497" t="s">
        <v>264</v>
      </c>
      <c r="E85" s="497"/>
      <c r="F85" s="497"/>
      <c r="G85" s="497"/>
      <c r="H85" s="497"/>
      <c r="I85" s="497"/>
      <c r="J85" s="497"/>
      <c r="K85" s="866"/>
      <c r="L85" s="866"/>
    </row>
    <row r="86" spans="1:12">
      <c r="A86" s="584" t="s">
        <v>265</v>
      </c>
      <c r="B86" s="584"/>
      <c r="C86" s="584"/>
      <c r="D86" s="497" t="s">
        <v>266</v>
      </c>
      <c r="E86" s="497"/>
      <c r="F86" s="497"/>
      <c r="G86" s="497"/>
      <c r="H86" s="497"/>
      <c r="I86" s="497"/>
      <c r="J86" s="497"/>
      <c r="K86" s="866"/>
      <c r="L86" s="866"/>
    </row>
    <row r="87" spans="1:12">
      <c r="A87" s="585" t="s">
        <v>267</v>
      </c>
      <c r="B87" s="585"/>
      <c r="C87" s="585"/>
      <c r="D87" s="497" t="s">
        <v>268</v>
      </c>
      <c r="E87" s="497"/>
      <c r="F87" s="497"/>
      <c r="G87" s="497"/>
      <c r="H87" s="497"/>
      <c r="I87" s="497"/>
      <c r="J87" s="497"/>
      <c r="K87" s="866"/>
      <c r="L87" s="866"/>
    </row>
    <row r="88" spans="1:12">
      <c r="A88" s="586" t="s">
        <v>269</v>
      </c>
      <c r="B88" s="586"/>
      <c r="C88" s="586"/>
      <c r="D88" s="497" t="s">
        <v>270</v>
      </c>
      <c r="E88" s="497"/>
      <c r="F88" s="497"/>
      <c r="G88" s="497"/>
      <c r="H88" s="497"/>
      <c r="I88" s="497"/>
      <c r="J88" s="497"/>
      <c r="K88" s="866"/>
      <c r="L88" s="866"/>
    </row>
    <row r="89" spans="1:12">
      <c r="A89" s="584" t="s">
        <v>496</v>
      </c>
      <c r="B89" s="584"/>
      <c r="C89" s="584"/>
      <c r="D89" s="497" t="s">
        <v>558</v>
      </c>
      <c r="E89" s="497"/>
      <c r="F89" s="497"/>
      <c r="G89" s="497"/>
      <c r="H89" s="497"/>
      <c r="I89" s="497"/>
      <c r="J89" s="497"/>
      <c r="K89" s="866"/>
      <c r="L89" s="866"/>
    </row>
    <row r="90" spans="1:12">
      <c r="A90" s="587" t="s">
        <v>497</v>
      </c>
      <c r="B90" s="587"/>
      <c r="C90" s="587"/>
      <c r="D90" s="497" t="s">
        <v>271</v>
      </c>
      <c r="E90" s="497"/>
      <c r="F90" s="497"/>
      <c r="G90" s="497"/>
      <c r="H90" s="497"/>
      <c r="I90" s="497"/>
      <c r="J90" s="497"/>
      <c r="K90" s="866"/>
      <c r="L90" s="866"/>
    </row>
    <row r="91" spans="1:12">
      <c r="A91" s="587" t="s">
        <v>498</v>
      </c>
      <c r="B91" s="587"/>
      <c r="C91" s="587"/>
      <c r="D91" s="497" t="s">
        <v>272</v>
      </c>
      <c r="E91" s="497"/>
      <c r="F91" s="497"/>
      <c r="G91" s="497"/>
      <c r="H91" s="497"/>
      <c r="I91" s="497"/>
      <c r="J91" s="497"/>
      <c r="K91" s="866"/>
      <c r="L91" s="866"/>
    </row>
    <row r="92" spans="1:12">
      <c r="A92" s="585" t="s">
        <v>499</v>
      </c>
      <c r="B92" s="585"/>
      <c r="C92" s="585"/>
      <c r="D92" s="497" t="s">
        <v>273</v>
      </c>
      <c r="E92" s="497"/>
      <c r="F92" s="497"/>
      <c r="G92" s="497"/>
      <c r="H92" s="497"/>
      <c r="I92" s="497"/>
      <c r="J92" s="497"/>
      <c r="K92" s="866"/>
      <c r="L92" s="866"/>
    </row>
    <row r="93" spans="1:12">
      <c r="A93" s="588" t="s">
        <v>500</v>
      </c>
      <c r="B93" s="588"/>
      <c r="C93" s="588"/>
      <c r="D93" s="497" t="s">
        <v>274</v>
      </c>
      <c r="E93" s="497"/>
      <c r="F93" s="497"/>
      <c r="G93" s="497"/>
      <c r="H93" s="497"/>
      <c r="I93" s="497"/>
      <c r="J93" s="497"/>
      <c r="K93" s="866"/>
      <c r="L93" s="866"/>
    </row>
    <row r="94" spans="1:12">
      <c r="A94" s="588" t="s">
        <v>501</v>
      </c>
      <c r="B94" s="588"/>
      <c r="C94" s="588"/>
      <c r="D94" s="497" t="s">
        <v>275</v>
      </c>
      <c r="E94" s="497"/>
      <c r="F94" s="497"/>
      <c r="G94" s="497"/>
      <c r="H94" s="497"/>
      <c r="I94" s="497"/>
      <c r="J94" s="497"/>
      <c r="K94" s="866"/>
      <c r="L94" s="866"/>
    </row>
    <row r="95" spans="1:12">
      <c r="A95" s="588" t="s">
        <v>502</v>
      </c>
      <c r="B95" s="588"/>
      <c r="C95" s="588"/>
      <c r="D95" s="497" t="s">
        <v>503</v>
      </c>
      <c r="E95" s="497"/>
      <c r="F95" s="497"/>
      <c r="G95" s="497"/>
      <c r="H95" s="497"/>
      <c r="I95" s="497"/>
      <c r="J95" s="497"/>
      <c r="K95" s="866"/>
      <c r="L95" s="866"/>
    </row>
    <row r="96" spans="1:12" ht="13.5" customHeight="1">
      <c r="A96" s="979" t="s">
        <v>504</v>
      </c>
      <c r="B96" s="979"/>
      <c r="C96" s="979"/>
      <c r="D96" s="979"/>
      <c r="E96" s="979"/>
      <c r="F96" s="979"/>
      <c r="G96" s="979"/>
      <c r="H96" s="979"/>
      <c r="I96" s="979"/>
      <c r="J96" s="979"/>
      <c r="K96" s="979"/>
      <c r="L96" s="979"/>
    </row>
    <row r="97" spans="1:12">
      <c r="A97" s="979"/>
      <c r="B97" s="979"/>
      <c r="C97" s="979"/>
      <c r="D97" s="979"/>
      <c r="E97" s="979"/>
      <c r="F97" s="979"/>
      <c r="G97" s="979"/>
      <c r="H97" s="979"/>
      <c r="I97" s="979"/>
      <c r="J97" s="979"/>
      <c r="K97" s="979"/>
      <c r="L97" s="979"/>
    </row>
    <row r="98" spans="1:12">
      <c r="A98" s="866"/>
      <c r="B98" s="866"/>
      <c r="C98" s="497"/>
      <c r="D98" s="497"/>
      <c r="E98" s="497"/>
      <c r="F98" s="497"/>
      <c r="G98" s="497"/>
      <c r="H98" s="497"/>
      <c r="I98" s="497"/>
      <c r="J98" s="497"/>
      <c r="K98" s="497"/>
      <c r="L98" s="497"/>
    </row>
  </sheetData>
  <sheetProtection sheet="1" objects="1" scenarios="1"/>
  <mergeCells count="23">
    <mergeCell ref="B76:L78"/>
    <mergeCell ref="A37:L38"/>
    <mergeCell ref="A96:L97"/>
    <mergeCell ref="A50:K50"/>
    <mergeCell ref="B51:L52"/>
    <mergeCell ref="B53:L54"/>
    <mergeCell ref="B55:L58"/>
    <mergeCell ref="B59:L59"/>
    <mergeCell ref="F43:H44"/>
    <mergeCell ref="I43:K44"/>
    <mergeCell ref="C45:E49"/>
    <mergeCell ref="F45:H49"/>
    <mergeCell ref="I45:K49"/>
    <mergeCell ref="A83:J83"/>
    <mergeCell ref="C43:E44"/>
    <mergeCell ref="B71:L72"/>
    <mergeCell ref="A32:L33"/>
    <mergeCell ref="A29:L29"/>
    <mergeCell ref="A8:L9"/>
    <mergeCell ref="A12:L13"/>
    <mergeCell ref="A16:L17"/>
    <mergeCell ref="A20:L21"/>
    <mergeCell ref="A24:L26"/>
  </mergeCells>
  <phoneticPr fontId="22"/>
  <pageMargins left="0.70866141732283472" right="0.70866141732283472" top="0.74803149606299213" bottom="0.74803149606299213" header="0.31496062992125984" footer="0.31496062992125984"/>
  <pageSetup paperSize="9" scale="87" orientation="portrait" r:id="rId1"/>
  <rowBreaks count="1" manualBreakCount="1">
    <brk id="33" max="16383" man="1"/>
  </rowBreaks>
  <drawing r:id="rId2"/>
  <legacyDrawing r:id="rId3"/>
  <oleObjects>
    <mc:AlternateContent xmlns:mc="http://schemas.openxmlformats.org/markup-compatibility/2006">
      <mc:Choice Requires="x14">
        <oleObject progId="Equation.3" shapeId="2050" r:id="rId4">
          <objectPr defaultSize="0" autoPict="0" r:id="rId5">
            <anchor moveWithCells="1">
              <from>
                <xdr:col>4</xdr:col>
                <xdr:colOff>604838</xdr:colOff>
                <xdr:row>94</xdr:row>
                <xdr:rowOff>19050</xdr:rowOff>
              </from>
              <to>
                <xdr:col>7</xdr:col>
                <xdr:colOff>204788</xdr:colOff>
                <xdr:row>95</xdr:row>
                <xdr:rowOff>0</xdr:rowOff>
              </to>
            </anchor>
          </objectPr>
        </oleObject>
      </mc:Choice>
      <mc:Fallback>
        <oleObject progId="Equation.3" shapeId="2050"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H72"/>
  <sheetViews>
    <sheetView tabSelected="1" topLeftCell="C43" zoomScale="85" zoomScaleNormal="85" workbookViewId="0">
      <selection activeCell="D3" sqref="D3:G3"/>
    </sheetView>
  </sheetViews>
  <sheetFormatPr defaultColWidth="9" defaultRowHeight="12.75"/>
  <cols>
    <col min="1" max="1" width="3.265625" style="313" customWidth="1"/>
    <col min="2" max="2" width="4.06640625" style="313" customWidth="1"/>
    <col min="3" max="3" width="29.265625" style="313" customWidth="1"/>
    <col min="4" max="4" width="37.59765625" style="313" customWidth="1"/>
    <col min="5" max="7" width="16.59765625" style="313" customWidth="1"/>
    <col min="8" max="8" width="3.265625" style="313" customWidth="1"/>
    <col min="9" max="16384" width="9" style="313"/>
  </cols>
  <sheetData>
    <row r="1" spans="1:8" ht="53.25" customHeight="1">
      <c r="A1" s="487"/>
      <c r="B1" s="488"/>
      <c r="C1" s="1002"/>
      <c r="D1" s="1002"/>
      <c r="E1" s="1003"/>
      <c r="F1" s="1003"/>
      <c r="G1" s="1003"/>
      <c r="H1" s="488"/>
    </row>
    <row r="2" spans="1:8" ht="18" customHeight="1" thickBot="1">
      <c r="A2" s="489"/>
      <c r="B2" s="490" t="s">
        <v>232</v>
      </c>
      <c r="C2" s="491"/>
      <c r="D2" s="491"/>
      <c r="E2" s="492"/>
      <c r="F2" s="492"/>
      <c r="G2" s="492"/>
      <c r="H2" s="493"/>
    </row>
    <row r="3" spans="1:8" ht="30" customHeight="1" thickTop="1" thickBot="1">
      <c r="A3" s="494"/>
      <c r="B3" s="1004" t="s">
        <v>174</v>
      </c>
      <c r="C3" s="1005"/>
      <c r="D3" s="1018" t="s">
        <v>739</v>
      </c>
      <c r="E3" s="1019"/>
      <c r="F3" s="1019"/>
      <c r="G3" s="1020"/>
      <c r="H3" s="495"/>
    </row>
    <row r="4" spans="1:8" ht="13.15" thickTop="1">
      <c r="A4" s="496"/>
      <c r="B4" s="497"/>
      <c r="C4" s="498"/>
      <c r="D4" s="498"/>
      <c r="E4" s="497"/>
      <c r="F4" s="497"/>
      <c r="G4" s="499" t="str">
        <f>"単位："&amp;E62</f>
        <v>単位：百万円</v>
      </c>
      <c r="H4" s="500"/>
    </row>
    <row r="5" spans="1:8" ht="14.25" customHeight="1">
      <c r="A5" s="496"/>
      <c r="B5" s="1006" t="s">
        <v>507</v>
      </c>
      <c r="C5" s="1007"/>
      <c r="D5" s="789"/>
      <c r="E5" s="791" t="s">
        <v>234</v>
      </c>
      <c r="F5" s="501"/>
      <c r="G5" s="502"/>
      <c r="H5" s="503"/>
    </row>
    <row r="6" spans="1:8" ht="28.5" customHeight="1">
      <c r="A6" s="496"/>
      <c r="B6" s="1008"/>
      <c r="C6" s="1009"/>
      <c r="D6" s="788" t="s">
        <v>506</v>
      </c>
      <c r="E6" s="1012" t="s">
        <v>235</v>
      </c>
      <c r="F6" s="1014" t="s">
        <v>509</v>
      </c>
      <c r="G6" s="1016" t="s">
        <v>508</v>
      </c>
      <c r="H6" s="503"/>
    </row>
    <row r="7" spans="1:8" ht="28.5" customHeight="1" thickBot="1">
      <c r="A7" s="496"/>
      <c r="B7" s="1010"/>
      <c r="C7" s="1011"/>
      <c r="D7" s="790"/>
      <c r="E7" s="1013"/>
      <c r="F7" s="1015"/>
      <c r="G7" s="1017"/>
      <c r="H7" s="503"/>
    </row>
    <row r="8" spans="1:8" ht="15.75" thickTop="1">
      <c r="A8" s="496"/>
      <c r="B8" s="504" t="s">
        <v>236</v>
      </c>
      <c r="C8" s="505" t="s">
        <v>568</v>
      </c>
      <c r="D8" s="792" t="s">
        <v>687</v>
      </c>
      <c r="E8" s="506">
        <v>0</v>
      </c>
      <c r="F8" s="946">
        <v>0</v>
      </c>
      <c r="G8" s="507">
        <v>0</v>
      </c>
      <c r="H8" s="500"/>
    </row>
    <row r="9" spans="1:8" ht="15.4">
      <c r="A9" s="496"/>
      <c r="B9" s="508" t="s">
        <v>19</v>
      </c>
      <c r="C9" s="505" t="s">
        <v>569</v>
      </c>
      <c r="D9" s="793"/>
      <c r="E9" s="509">
        <v>0</v>
      </c>
      <c r="F9" s="947">
        <v>0</v>
      </c>
      <c r="G9" s="510">
        <v>0</v>
      </c>
      <c r="H9" s="500"/>
    </row>
    <row r="10" spans="1:8" ht="15.4">
      <c r="A10" s="496"/>
      <c r="B10" s="508" t="s">
        <v>20</v>
      </c>
      <c r="C10" s="505" t="s">
        <v>570</v>
      </c>
      <c r="D10" s="793" t="s">
        <v>688</v>
      </c>
      <c r="E10" s="934">
        <v>0</v>
      </c>
      <c r="F10" s="947">
        <v>0</v>
      </c>
      <c r="G10" s="510">
        <v>0</v>
      </c>
      <c r="H10" s="500"/>
    </row>
    <row r="11" spans="1:8" ht="15.4">
      <c r="A11" s="496"/>
      <c r="B11" s="508" t="s">
        <v>21</v>
      </c>
      <c r="C11" s="505" t="s">
        <v>323</v>
      </c>
      <c r="D11" s="793" t="s">
        <v>689</v>
      </c>
      <c r="E11" s="509">
        <v>0</v>
      </c>
      <c r="F11" s="947">
        <v>0</v>
      </c>
      <c r="G11" s="510">
        <v>0</v>
      </c>
      <c r="H11" s="500"/>
    </row>
    <row r="12" spans="1:8" ht="15.4">
      <c r="A12" s="496"/>
      <c r="B12" s="511" t="s">
        <v>22</v>
      </c>
      <c r="C12" s="512" t="s">
        <v>318</v>
      </c>
      <c r="D12" s="794" t="s">
        <v>690</v>
      </c>
      <c r="E12" s="513">
        <v>0</v>
      </c>
      <c r="F12" s="948">
        <v>0</v>
      </c>
      <c r="G12" s="514">
        <v>0</v>
      </c>
      <c r="H12" s="500"/>
    </row>
    <row r="13" spans="1:8" ht="15.4">
      <c r="A13" s="496"/>
      <c r="B13" s="508" t="s">
        <v>23</v>
      </c>
      <c r="C13" s="505" t="s">
        <v>324</v>
      </c>
      <c r="D13" s="793" t="s">
        <v>691</v>
      </c>
      <c r="E13" s="509">
        <v>0</v>
      </c>
      <c r="F13" s="947">
        <v>0</v>
      </c>
      <c r="G13" s="510">
        <v>0</v>
      </c>
      <c r="H13" s="500"/>
    </row>
    <row r="14" spans="1:8" ht="15.4">
      <c r="A14" s="496"/>
      <c r="B14" s="508" t="s">
        <v>24</v>
      </c>
      <c r="C14" s="505" t="s">
        <v>325</v>
      </c>
      <c r="D14" s="793" t="s">
        <v>692</v>
      </c>
      <c r="E14" s="509">
        <v>0</v>
      </c>
      <c r="F14" s="947">
        <v>0</v>
      </c>
      <c r="G14" s="510">
        <v>0</v>
      </c>
      <c r="H14" s="500"/>
    </row>
    <row r="15" spans="1:8" ht="15.4">
      <c r="A15" s="496"/>
      <c r="B15" s="508" t="s">
        <v>25</v>
      </c>
      <c r="C15" s="505" t="s">
        <v>571</v>
      </c>
      <c r="D15" s="793"/>
      <c r="E15" s="509">
        <v>0</v>
      </c>
      <c r="F15" s="947">
        <v>0</v>
      </c>
      <c r="G15" s="510">
        <v>0</v>
      </c>
      <c r="H15" s="500"/>
    </row>
    <row r="16" spans="1:8" ht="15.4">
      <c r="A16" s="496"/>
      <c r="B16" s="508" t="s">
        <v>26</v>
      </c>
      <c r="C16" s="505" t="s">
        <v>326</v>
      </c>
      <c r="D16" s="793" t="s">
        <v>693</v>
      </c>
      <c r="E16" s="509">
        <v>0</v>
      </c>
      <c r="F16" s="947">
        <v>0</v>
      </c>
      <c r="G16" s="510">
        <v>0</v>
      </c>
      <c r="H16" s="500"/>
    </row>
    <row r="17" spans="1:8" ht="15.4">
      <c r="A17" s="496"/>
      <c r="B17" s="511" t="s">
        <v>27</v>
      </c>
      <c r="C17" s="512" t="s">
        <v>327</v>
      </c>
      <c r="D17" s="794"/>
      <c r="E17" s="513">
        <v>0</v>
      </c>
      <c r="F17" s="948">
        <v>0</v>
      </c>
      <c r="G17" s="514">
        <v>0</v>
      </c>
      <c r="H17" s="500"/>
    </row>
    <row r="18" spans="1:8" ht="15.4">
      <c r="A18" s="496"/>
      <c r="B18" s="508" t="s">
        <v>28</v>
      </c>
      <c r="C18" s="505" t="s">
        <v>328</v>
      </c>
      <c r="D18" s="793"/>
      <c r="E18" s="509">
        <v>0</v>
      </c>
      <c r="F18" s="947">
        <v>0</v>
      </c>
      <c r="G18" s="510">
        <v>0</v>
      </c>
      <c r="H18" s="500"/>
    </row>
    <row r="19" spans="1:8" ht="15.4">
      <c r="A19" s="496"/>
      <c r="B19" s="508" t="s">
        <v>29</v>
      </c>
      <c r="C19" s="505" t="s">
        <v>329</v>
      </c>
      <c r="D19" s="793"/>
      <c r="E19" s="509">
        <v>0</v>
      </c>
      <c r="F19" s="947">
        <v>0</v>
      </c>
      <c r="G19" s="510">
        <v>0</v>
      </c>
      <c r="H19" s="500"/>
    </row>
    <row r="20" spans="1:8" ht="15.4">
      <c r="A20" s="496"/>
      <c r="B20" s="508" t="s">
        <v>30</v>
      </c>
      <c r="C20" s="505" t="s">
        <v>572</v>
      </c>
      <c r="D20" s="793"/>
      <c r="E20" s="509">
        <v>0</v>
      </c>
      <c r="F20" s="947">
        <v>0</v>
      </c>
      <c r="G20" s="510">
        <v>0</v>
      </c>
      <c r="H20" s="500"/>
    </row>
    <row r="21" spans="1:8" ht="15.4">
      <c r="A21" s="496"/>
      <c r="B21" s="508" t="s">
        <v>31</v>
      </c>
      <c r="C21" s="505" t="s">
        <v>573</v>
      </c>
      <c r="D21" s="793"/>
      <c r="E21" s="509">
        <v>0</v>
      </c>
      <c r="F21" s="947">
        <v>0</v>
      </c>
      <c r="G21" s="510">
        <v>0</v>
      </c>
      <c r="H21" s="500"/>
    </row>
    <row r="22" spans="1:8" ht="15.4">
      <c r="A22" s="496"/>
      <c r="B22" s="511" t="s">
        <v>32</v>
      </c>
      <c r="C22" s="512" t="s">
        <v>574</v>
      </c>
      <c r="D22" s="794"/>
      <c r="E22" s="513">
        <v>0</v>
      </c>
      <c r="F22" s="948">
        <v>0</v>
      </c>
      <c r="G22" s="514">
        <v>0</v>
      </c>
      <c r="H22" s="500"/>
    </row>
    <row r="23" spans="1:8" ht="15.4">
      <c r="A23" s="496"/>
      <c r="B23" s="508" t="s">
        <v>33</v>
      </c>
      <c r="C23" s="505" t="s">
        <v>575</v>
      </c>
      <c r="D23" s="793"/>
      <c r="E23" s="509">
        <v>0</v>
      </c>
      <c r="F23" s="947">
        <v>0</v>
      </c>
      <c r="G23" s="510">
        <v>0</v>
      </c>
      <c r="H23" s="500"/>
    </row>
    <row r="24" spans="1:8" ht="15.4">
      <c r="A24" s="496"/>
      <c r="B24" s="508" t="s">
        <v>34</v>
      </c>
      <c r="C24" s="505" t="s">
        <v>334</v>
      </c>
      <c r="D24" s="793" t="s">
        <v>694</v>
      </c>
      <c r="E24" s="509">
        <v>0</v>
      </c>
      <c r="F24" s="947">
        <v>0</v>
      </c>
      <c r="G24" s="510">
        <v>0</v>
      </c>
      <c r="H24" s="500"/>
    </row>
    <row r="25" spans="1:8" ht="15.4">
      <c r="A25" s="496"/>
      <c r="B25" s="508" t="s">
        <v>35</v>
      </c>
      <c r="C25" s="505" t="s">
        <v>576</v>
      </c>
      <c r="D25" s="793" t="s">
        <v>695</v>
      </c>
      <c r="E25" s="509">
        <v>0</v>
      </c>
      <c r="F25" s="947">
        <v>0</v>
      </c>
      <c r="G25" s="510">
        <v>0</v>
      </c>
      <c r="H25" s="500"/>
    </row>
    <row r="26" spans="1:8" ht="15.4">
      <c r="A26" s="496"/>
      <c r="B26" s="508" t="s">
        <v>36</v>
      </c>
      <c r="C26" s="505" t="s">
        <v>335</v>
      </c>
      <c r="D26" s="793"/>
      <c r="E26" s="509">
        <v>0</v>
      </c>
      <c r="F26" s="947">
        <v>0</v>
      </c>
      <c r="G26" s="510">
        <v>0</v>
      </c>
      <c r="H26" s="500"/>
    </row>
    <row r="27" spans="1:8" ht="15.4">
      <c r="A27" s="496"/>
      <c r="B27" s="511" t="s">
        <v>37</v>
      </c>
      <c r="C27" s="512" t="s">
        <v>315</v>
      </c>
      <c r="D27" s="794" t="s">
        <v>696</v>
      </c>
      <c r="E27" s="513">
        <v>0</v>
      </c>
      <c r="F27" s="948">
        <v>0</v>
      </c>
      <c r="G27" s="514">
        <v>0</v>
      </c>
      <c r="H27" s="500"/>
    </row>
    <row r="28" spans="1:8" ht="15.4">
      <c r="A28" s="496"/>
      <c r="B28" s="508" t="s">
        <v>38</v>
      </c>
      <c r="C28" s="505" t="s">
        <v>0</v>
      </c>
      <c r="D28" s="793"/>
      <c r="E28" s="509">
        <v>0</v>
      </c>
      <c r="F28" s="947">
        <v>0</v>
      </c>
      <c r="G28" s="510">
        <v>0</v>
      </c>
      <c r="H28" s="500"/>
    </row>
    <row r="29" spans="1:8" ht="15.4">
      <c r="A29" s="496"/>
      <c r="B29" s="508" t="s">
        <v>39</v>
      </c>
      <c r="C29" s="505" t="s">
        <v>319</v>
      </c>
      <c r="D29" s="793"/>
      <c r="E29" s="509">
        <v>0</v>
      </c>
      <c r="F29" s="947">
        <v>0</v>
      </c>
      <c r="G29" s="510">
        <v>0</v>
      </c>
      <c r="H29" s="500"/>
    </row>
    <row r="30" spans="1:8" ht="15.4">
      <c r="A30" s="496"/>
      <c r="B30" s="508" t="s">
        <v>291</v>
      </c>
      <c r="C30" s="505" t="s">
        <v>316</v>
      </c>
      <c r="D30" s="793"/>
      <c r="E30" s="509">
        <v>0</v>
      </c>
      <c r="F30" s="947">
        <v>0</v>
      </c>
      <c r="G30" s="510">
        <v>0</v>
      </c>
      <c r="H30" s="500"/>
    </row>
    <row r="31" spans="1:8" ht="15.4">
      <c r="A31" s="496"/>
      <c r="B31" s="508" t="s">
        <v>292</v>
      </c>
      <c r="C31" s="505" t="s">
        <v>317</v>
      </c>
      <c r="D31" s="793"/>
      <c r="E31" s="509">
        <v>0</v>
      </c>
      <c r="F31" s="947">
        <v>0</v>
      </c>
      <c r="G31" s="510">
        <v>0</v>
      </c>
      <c r="H31" s="500"/>
    </row>
    <row r="32" spans="1:8" ht="15.4">
      <c r="A32" s="496"/>
      <c r="B32" s="511" t="s">
        <v>293</v>
      </c>
      <c r="C32" s="512" t="s">
        <v>1</v>
      </c>
      <c r="D32" s="794"/>
      <c r="E32" s="513">
        <v>0</v>
      </c>
      <c r="F32" s="948">
        <v>0</v>
      </c>
      <c r="G32" s="514">
        <v>0</v>
      </c>
      <c r="H32" s="500"/>
    </row>
    <row r="33" spans="1:8" ht="15.4">
      <c r="A33" s="496"/>
      <c r="B33" s="508" t="s">
        <v>294</v>
      </c>
      <c r="C33" s="505" t="s">
        <v>337</v>
      </c>
      <c r="D33" s="793"/>
      <c r="E33" s="509">
        <v>0</v>
      </c>
      <c r="F33" s="947">
        <v>0</v>
      </c>
      <c r="G33" s="510">
        <v>0</v>
      </c>
      <c r="H33" s="500"/>
    </row>
    <row r="34" spans="1:8" ht="15.4">
      <c r="A34" s="496"/>
      <c r="B34" s="508" t="s">
        <v>295</v>
      </c>
      <c r="C34" s="505" t="s">
        <v>2</v>
      </c>
      <c r="D34" s="793"/>
      <c r="E34" s="509">
        <v>0</v>
      </c>
      <c r="F34" s="947">
        <v>0</v>
      </c>
      <c r="G34" s="510">
        <v>0</v>
      </c>
      <c r="H34" s="500"/>
    </row>
    <row r="35" spans="1:8" ht="21">
      <c r="A35" s="496"/>
      <c r="B35" s="798" t="s">
        <v>296</v>
      </c>
      <c r="C35" s="505" t="s">
        <v>577</v>
      </c>
      <c r="D35" s="795" t="s">
        <v>697</v>
      </c>
      <c r="E35" s="509">
        <v>0</v>
      </c>
      <c r="F35" s="947">
        <v>0</v>
      </c>
      <c r="G35" s="510">
        <v>0</v>
      </c>
      <c r="H35" s="500"/>
    </row>
    <row r="36" spans="1:8" ht="15.4">
      <c r="A36" s="496"/>
      <c r="B36" s="508" t="s">
        <v>297</v>
      </c>
      <c r="C36" s="505" t="s">
        <v>578</v>
      </c>
      <c r="D36" s="793" t="s">
        <v>698</v>
      </c>
      <c r="E36" s="509">
        <v>0</v>
      </c>
      <c r="F36" s="947">
        <v>0</v>
      </c>
      <c r="G36" s="510">
        <v>0</v>
      </c>
      <c r="H36" s="500"/>
    </row>
    <row r="37" spans="1:8" ht="15.4">
      <c r="A37" s="496"/>
      <c r="B37" s="511" t="s">
        <v>298</v>
      </c>
      <c r="C37" s="512" t="s">
        <v>3</v>
      </c>
      <c r="D37" s="794"/>
      <c r="E37" s="513">
        <v>0</v>
      </c>
      <c r="F37" s="948">
        <v>0</v>
      </c>
      <c r="G37" s="514">
        <v>0</v>
      </c>
      <c r="H37" s="500"/>
    </row>
    <row r="38" spans="1:8" ht="15.4">
      <c r="A38" s="496"/>
      <c r="B38" s="508" t="s">
        <v>299</v>
      </c>
      <c r="C38" s="505" t="s">
        <v>339</v>
      </c>
      <c r="D38" s="793" t="s">
        <v>699</v>
      </c>
      <c r="E38" s="509">
        <v>0</v>
      </c>
      <c r="F38" s="947">
        <v>0</v>
      </c>
      <c r="G38" s="510">
        <v>0</v>
      </c>
      <c r="H38" s="500"/>
    </row>
    <row r="39" spans="1:8" ht="15.4">
      <c r="A39" s="496"/>
      <c r="B39" s="508" t="s">
        <v>300</v>
      </c>
      <c r="C39" s="505" t="s">
        <v>579</v>
      </c>
      <c r="D39" s="793" t="s">
        <v>700</v>
      </c>
      <c r="E39" s="509">
        <v>0</v>
      </c>
      <c r="F39" s="947">
        <v>0</v>
      </c>
      <c r="G39" s="510">
        <v>0</v>
      </c>
      <c r="H39" s="500"/>
    </row>
    <row r="40" spans="1:8" ht="15.4">
      <c r="A40" s="496"/>
      <c r="B40" s="508" t="s">
        <v>301</v>
      </c>
      <c r="C40" s="505" t="s">
        <v>580</v>
      </c>
      <c r="D40" s="793" t="s">
        <v>701</v>
      </c>
      <c r="E40" s="509">
        <v>0</v>
      </c>
      <c r="F40" s="947">
        <v>0</v>
      </c>
      <c r="G40" s="510">
        <v>0</v>
      </c>
      <c r="H40" s="500"/>
    </row>
    <row r="41" spans="1:8" ht="15.4">
      <c r="A41" s="496"/>
      <c r="B41" s="508" t="s">
        <v>302</v>
      </c>
      <c r="C41" s="505" t="s">
        <v>320</v>
      </c>
      <c r="D41" s="793" t="s">
        <v>702</v>
      </c>
      <c r="E41" s="509">
        <v>0</v>
      </c>
      <c r="F41" s="947">
        <v>0</v>
      </c>
      <c r="G41" s="510">
        <v>0</v>
      </c>
      <c r="H41" s="500"/>
    </row>
    <row r="42" spans="1:8" ht="21">
      <c r="A42" s="496"/>
      <c r="B42" s="799" t="s">
        <v>303</v>
      </c>
      <c r="C42" s="512" t="s">
        <v>581</v>
      </c>
      <c r="D42" s="796" t="s">
        <v>703</v>
      </c>
      <c r="E42" s="513">
        <v>0</v>
      </c>
      <c r="F42" s="948">
        <v>0</v>
      </c>
      <c r="G42" s="514">
        <v>0</v>
      </c>
      <c r="H42" s="500"/>
    </row>
    <row r="43" spans="1:8" ht="15.4">
      <c r="A43" s="496"/>
      <c r="B43" s="508" t="s">
        <v>304</v>
      </c>
      <c r="C43" s="505" t="s">
        <v>582</v>
      </c>
      <c r="D43" s="793"/>
      <c r="E43" s="509">
        <v>0</v>
      </c>
      <c r="F43" s="947">
        <v>0</v>
      </c>
      <c r="G43" s="510">
        <v>0</v>
      </c>
      <c r="H43" s="500"/>
    </row>
    <row r="44" spans="1:8" ht="15.75" thickBot="1">
      <c r="A44" s="496"/>
      <c r="B44" s="511" t="s">
        <v>305</v>
      </c>
      <c r="C44" s="505" t="s">
        <v>583</v>
      </c>
      <c r="D44" s="794"/>
      <c r="E44" s="509">
        <v>0</v>
      </c>
      <c r="F44" s="947">
        <v>0</v>
      </c>
      <c r="G44" s="510">
        <v>0</v>
      </c>
      <c r="H44" s="500"/>
    </row>
    <row r="45" spans="1:8" ht="15.75" thickTop="1">
      <c r="A45" s="496"/>
      <c r="B45" s="378"/>
      <c r="C45" s="515" t="s">
        <v>237</v>
      </c>
      <c r="D45" s="379"/>
      <c r="E45" s="516">
        <f>SUM(E8:E44)</f>
        <v>0</v>
      </c>
      <c r="F45" s="949">
        <f>SUM(F8:F44)</f>
        <v>0</v>
      </c>
      <c r="G45" s="517">
        <f>SUM(G8:G44)</f>
        <v>0</v>
      </c>
      <c r="H45" s="503"/>
    </row>
    <row r="46" spans="1:8">
      <c r="A46" s="496"/>
      <c r="B46" s="518"/>
      <c r="C46" s="518"/>
      <c r="D46" s="518"/>
      <c r="E46" s="518"/>
      <c r="F46" s="518"/>
      <c r="G46" s="518"/>
      <c r="H46" s="500"/>
    </row>
    <row r="47" spans="1:8" ht="16.5" thickBot="1">
      <c r="A47" s="496"/>
      <c r="B47" s="497"/>
      <c r="C47" s="519" t="s">
        <v>238</v>
      </c>
      <c r="D47" s="519"/>
      <c r="E47" s="520"/>
      <c r="F47" s="521"/>
      <c r="G47" s="521"/>
      <c r="H47" s="500"/>
    </row>
    <row r="48" spans="1:8" ht="15" thickTop="1" thickBot="1">
      <c r="A48" s="496"/>
      <c r="B48" s="497"/>
      <c r="C48" s="797"/>
      <c r="D48" s="522" t="s">
        <v>239</v>
      </c>
      <c r="E48" s="523">
        <v>0.6944621616148372</v>
      </c>
      <c r="F48" s="524"/>
      <c r="G48" s="524"/>
      <c r="H48" s="500"/>
    </row>
    <row r="49" spans="1:8" ht="13.15" thickTop="1">
      <c r="A49" s="496"/>
      <c r="B49" s="497"/>
      <c r="C49" s="497"/>
      <c r="D49" s="497"/>
      <c r="E49" s="497"/>
      <c r="F49" s="525"/>
      <c r="G49" s="525"/>
      <c r="H49" s="526"/>
    </row>
    <row r="50" spans="1:8">
      <c r="A50" s="496"/>
      <c r="B50" s="497"/>
      <c r="C50" s="527"/>
      <c r="D50" s="527"/>
      <c r="E50" s="527"/>
      <c r="F50" s="527"/>
      <c r="G50" s="527"/>
      <c r="H50" s="528"/>
    </row>
    <row r="51" spans="1:8" ht="15.4">
      <c r="A51" s="496"/>
      <c r="B51" s="497"/>
      <c r="C51" s="797"/>
      <c r="D51" s="531" t="s">
        <v>240</v>
      </c>
      <c r="E51" s="880" t="s">
        <v>607</v>
      </c>
      <c r="F51" s="881">
        <v>0.60898304443266971</v>
      </c>
      <c r="G51" s="529" t="s">
        <v>608</v>
      </c>
      <c r="H51" s="500"/>
    </row>
    <row r="52" spans="1:8" ht="15.4">
      <c r="A52" s="496"/>
      <c r="B52" s="497"/>
      <c r="C52" s="797"/>
      <c r="D52" s="870"/>
      <c r="E52" s="882" t="s">
        <v>609</v>
      </c>
      <c r="F52" s="883">
        <v>0.67485313251586954</v>
      </c>
      <c r="G52" s="529" t="s">
        <v>610</v>
      </c>
      <c r="H52" s="500"/>
    </row>
    <row r="53" spans="1:8" ht="15.4">
      <c r="A53" s="496"/>
      <c r="B53" s="497"/>
      <c r="C53" s="797"/>
      <c r="D53" s="870"/>
      <c r="E53" s="884" t="s">
        <v>602</v>
      </c>
      <c r="F53" s="883">
        <v>0.68625949787652041</v>
      </c>
      <c r="G53" s="529" t="s">
        <v>611</v>
      </c>
      <c r="H53" s="500"/>
    </row>
    <row r="54" spans="1:8" ht="15.4">
      <c r="A54" s="496"/>
      <c r="B54" s="497"/>
      <c r="C54" s="797"/>
      <c r="D54" s="530"/>
      <c r="E54" s="885" t="s">
        <v>603</v>
      </c>
      <c r="F54" s="886">
        <v>0.72227385445212178</v>
      </c>
      <c r="G54" s="529" t="s">
        <v>612</v>
      </c>
      <c r="H54" s="500"/>
    </row>
    <row r="55" spans="1:8" ht="15.4">
      <c r="A55" s="496"/>
      <c r="B55" s="497"/>
      <c r="C55" s="797"/>
      <c r="D55" s="530"/>
      <c r="E55" s="885" t="s">
        <v>604</v>
      </c>
      <c r="F55" s="886">
        <v>0.71312399338186339</v>
      </c>
      <c r="G55" s="529" t="s">
        <v>613</v>
      </c>
      <c r="H55" s="500"/>
    </row>
    <row r="56" spans="1:8" ht="15.4">
      <c r="A56" s="496"/>
      <c r="B56" s="497"/>
      <c r="C56" s="797"/>
      <c r="D56" s="530"/>
      <c r="E56" s="885" t="s">
        <v>605</v>
      </c>
      <c r="F56" s="886">
        <v>0.74057037718491259</v>
      </c>
      <c r="G56" s="529" t="s">
        <v>614</v>
      </c>
      <c r="H56" s="500"/>
    </row>
    <row r="57" spans="1:8" ht="15.4">
      <c r="A57" s="496"/>
      <c r="B57" s="497"/>
      <c r="C57" s="797"/>
      <c r="D57" s="530"/>
      <c r="E57" s="887" t="s">
        <v>615</v>
      </c>
      <c r="F57" s="888">
        <v>0.74497843384127427</v>
      </c>
      <c r="G57" s="529" t="s">
        <v>714</v>
      </c>
      <c r="H57" s="500"/>
    </row>
    <row r="58" spans="1:8" ht="15.4">
      <c r="A58" s="496"/>
      <c r="B58" s="497"/>
      <c r="C58" s="797"/>
      <c r="D58" s="532"/>
      <c r="E58" s="889" t="s">
        <v>616</v>
      </c>
      <c r="F58" s="890">
        <v>0.6944621616148372</v>
      </c>
      <c r="G58" s="529" t="s">
        <v>617</v>
      </c>
      <c r="H58" s="500"/>
    </row>
    <row r="59" spans="1:8" ht="14.25">
      <c r="A59" s="496"/>
      <c r="B59" s="497"/>
      <c r="C59" s="797"/>
      <c r="D59" s="533" t="s">
        <v>716</v>
      </c>
      <c r="E59" s="497"/>
      <c r="F59" s="497"/>
      <c r="G59" s="497"/>
      <c r="H59" s="500"/>
    </row>
    <row r="60" spans="1:8">
      <c r="A60" s="496"/>
      <c r="B60" s="497"/>
      <c r="C60" s="497"/>
      <c r="D60" s="497"/>
      <c r="E60" s="497"/>
      <c r="F60" s="497"/>
      <c r="G60" s="497"/>
      <c r="H60" s="500"/>
    </row>
    <row r="61" spans="1:8" ht="16.5" thickBot="1">
      <c r="A61" s="496"/>
      <c r="B61" s="497"/>
      <c r="C61" s="534" t="s">
        <v>241</v>
      </c>
      <c r="D61" s="534"/>
      <c r="E61" s="535"/>
      <c r="F61" s="535"/>
      <c r="G61" s="535"/>
      <c r="H61" s="528"/>
    </row>
    <row r="62" spans="1:8" ht="15" thickTop="1" thickBot="1">
      <c r="A62" s="496"/>
      <c r="B62" s="497"/>
      <c r="C62" s="797"/>
      <c r="D62" s="522" t="s">
        <v>239</v>
      </c>
      <c r="E62" s="536" t="s">
        <v>242</v>
      </c>
      <c r="F62" s="535"/>
      <c r="G62" s="537"/>
      <c r="H62" s="538"/>
    </row>
    <row r="63" spans="1:8" ht="13.15" thickTop="1">
      <c r="A63" s="496"/>
      <c r="B63" s="497"/>
      <c r="C63" s="537"/>
      <c r="D63" s="537"/>
      <c r="E63" s="537"/>
      <c r="F63" s="537"/>
      <c r="G63" s="537"/>
      <c r="H63" s="528"/>
    </row>
    <row r="64" spans="1:8">
      <c r="A64" s="496"/>
      <c r="B64" s="497"/>
      <c r="C64" s="537"/>
      <c r="D64" s="537"/>
      <c r="E64" s="537"/>
      <c r="F64" s="537"/>
      <c r="G64" s="524"/>
      <c r="H64" s="500"/>
    </row>
    <row r="65" spans="1:8" ht="15.4">
      <c r="A65" s="496"/>
      <c r="B65" s="497"/>
      <c r="C65" s="797"/>
      <c r="D65" s="539"/>
      <c r="E65" s="540" t="s">
        <v>243</v>
      </c>
      <c r="F65" s="541">
        <v>100</v>
      </c>
      <c r="G65" s="524"/>
      <c r="H65" s="500"/>
    </row>
    <row r="66" spans="1:8" ht="15.4">
      <c r="A66" s="496"/>
      <c r="B66" s="497"/>
      <c r="C66" s="797"/>
      <c r="D66" s="542" t="s">
        <v>244</v>
      </c>
      <c r="E66" s="540" t="s">
        <v>242</v>
      </c>
      <c r="F66" s="541">
        <v>1</v>
      </c>
      <c r="G66" s="524"/>
      <c r="H66" s="500"/>
    </row>
    <row r="67" spans="1:8" ht="15.4">
      <c r="A67" s="496"/>
      <c r="B67" s="497"/>
      <c r="C67" s="797"/>
      <c r="D67" s="543">
        <f>VLOOKUP(E62,E65:F67,2,FALSE)</f>
        <v>1</v>
      </c>
      <c r="E67" s="540" t="s">
        <v>245</v>
      </c>
      <c r="F67" s="541">
        <v>1E-3</v>
      </c>
      <c r="G67" s="544"/>
      <c r="H67" s="500"/>
    </row>
    <row r="68" spans="1:8" ht="15.4">
      <c r="A68" s="496"/>
      <c r="B68" s="497"/>
      <c r="C68" s="797"/>
      <c r="D68" s="838" t="s">
        <v>522</v>
      </c>
      <c r="E68" s="837"/>
      <c r="F68" s="838"/>
      <c r="G68" s="835"/>
      <c r="H68" s="500"/>
    </row>
    <row r="69" spans="1:8" ht="14.25">
      <c r="A69" s="545"/>
      <c r="B69" s="488"/>
      <c r="C69" s="546"/>
      <c r="D69" s="546"/>
      <c r="E69" s="836"/>
      <c r="F69" s="488"/>
      <c r="G69" s="488"/>
      <c r="H69" s="547"/>
    </row>
    <row r="72" spans="1:8">
      <c r="E72" s="313" t="s">
        <v>233</v>
      </c>
    </row>
  </sheetData>
  <sheetProtection sheet="1" objects="1" scenarios="1"/>
  <mergeCells count="7">
    <mergeCell ref="C1:G1"/>
    <mergeCell ref="B3:C3"/>
    <mergeCell ref="B5:C7"/>
    <mergeCell ref="E6:E7"/>
    <mergeCell ref="F6:F7"/>
    <mergeCell ref="G6:G7"/>
    <mergeCell ref="D3:G3"/>
  </mergeCells>
  <phoneticPr fontId="17"/>
  <dataValidations count="2">
    <dataValidation type="list" allowBlank="1" showInputMessage="1" showErrorMessage="1" sqref="E62" xr:uid="{00000000-0002-0000-0200-000000000000}">
      <formula1>$E$65:$E$67</formula1>
    </dataValidation>
    <dataValidation type="list" allowBlank="1" showInputMessage="1" showErrorMessage="1" sqref="E48" xr:uid="{00000000-0002-0000-0200-000001000000}">
      <formula1>$F$51:$F$58</formula1>
    </dataValidation>
  </dataValidations>
  <pageMargins left="0.70866141732283472" right="0.70866141732283472" top="0.74803149606299213" bottom="0.74803149606299213" header="0.31496062992125984" footer="0.31496062992125984"/>
  <pageSetup paperSize="9" scale="63" orientation="portrait" r:id="rId1"/>
  <ignoredErrors>
    <ignoredError sqref="B8:B44"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00080"/>
  </sheetPr>
  <dimension ref="A1:H59"/>
  <sheetViews>
    <sheetView zoomScale="115" zoomScaleNormal="115" workbookViewId="0"/>
  </sheetViews>
  <sheetFormatPr defaultRowHeight="12.75"/>
  <cols>
    <col min="1" max="1" width="1.59765625" style="313" customWidth="1"/>
    <col min="2" max="6" width="13.9296875" style="313" customWidth="1"/>
    <col min="7" max="7" width="14.265625" style="313" customWidth="1"/>
    <col min="8" max="8" width="1.59765625" style="313" customWidth="1"/>
  </cols>
  <sheetData>
    <row r="1" spans="1:8">
      <c r="A1" s="845"/>
      <c r="B1" s="845"/>
      <c r="C1" s="845"/>
      <c r="D1" s="845"/>
      <c r="E1" s="845"/>
      <c r="F1" s="845"/>
      <c r="G1" s="845"/>
      <c r="H1" s="856"/>
    </row>
    <row r="2" spans="1:8" ht="24.75" customHeight="1">
      <c r="A2" s="845"/>
      <c r="B2" s="862"/>
      <c r="C2" s="845"/>
      <c r="D2" s="845"/>
      <c r="E2" s="845"/>
      <c r="F2" s="845"/>
      <c r="G2" s="845"/>
      <c r="H2" s="856"/>
    </row>
    <row r="3" spans="1:8" ht="13.15" thickBot="1">
      <c r="A3" s="845"/>
      <c r="B3" s="845"/>
      <c r="C3" s="845"/>
      <c r="D3" s="845"/>
      <c r="E3" s="845"/>
      <c r="F3" s="847"/>
      <c r="G3" s="863"/>
      <c r="H3" s="856"/>
    </row>
    <row r="4" spans="1:8" ht="13.15" thickTop="1">
      <c r="A4" s="845"/>
      <c r="B4" s="477" t="s">
        <v>213</v>
      </c>
      <c r="C4" s="478"/>
      <c r="D4" s="478"/>
      <c r="E4" s="478"/>
      <c r="F4" s="478"/>
      <c r="G4" s="479"/>
      <c r="H4" s="856"/>
    </row>
    <row r="5" spans="1:8">
      <c r="A5" s="845"/>
      <c r="B5" s="1021" t="str">
        <f>入力表!D3</f>
        <v>イベント実施に伴う，来県者の観光消費による経済波及効果</v>
      </c>
      <c r="C5" s="1022"/>
      <c r="D5" s="1022"/>
      <c r="E5" s="1022"/>
      <c r="F5" s="1022"/>
      <c r="G5" s="1023"/>
      <c r="H5" s="856"/>
    </row>
    <row r="6" spans="1:8" ht="13.15" thickBot="1">
      <c r="A6" s="845"/>
      <c r="B6" s="1024"/>
      <c r="C6" s="1025"/>
      <c r="D6" s="1025"/>
      <c r="E6" s="1025"/>
      <c r="F6" s="1025"/>
      <c r="G6" s="1026"/>
      <c r="H6" s="856"/>
    </row>
    <row r="7" spans="1:8" ht="13.15" thickTop="1">
      <c r="A7" s="845"/>
      <c r="B7" s="845"/>
      <c r="C7" s="845"/>
      <c r="D7" s="845"/>
      <c r="E7" s="845"/>
      <c r="F7" s="845"/>
      <c r="G7" s="845"/>
      <c r="H7" s="856"/>
    </row>
    <row r="8" spans="1:8">
      <c r="A8" s="845"/>
      <c r="B8" s="845"/>
      <c r="C8" s="845"/>
      <c r="D8" s="845"/>
      <c r="E8" s="845"/>
      <c r="F8" s="845"/>
      <c r="G8" s="845"/>
      <c r="H8" s="856"/>
    </row>
    <row r="9" spans="1:8">
      <c r="A9" s="845"/>
      <c r="B9" s="845" t="s">
        <v>214</v>
      </c>
      <c r="C9" s="845"/>
      <c r="D9" s="845"/>
      <c r="E9" s="861" t="str">
        <f>"（単位："&amp;入力表!$E$62&amp;"，率）"</f>
        <v>（単位：百万円，率）</v>
      </c>
      <c r="F9" s="845"/>
      <c r="G9" s="845"/>
      <c r="H9" s="856"/>
    </row>
    <row r="10" spans="1:8">
      <c r="A10" s="845"/>
      <c r="B10" s="1027" t="s">
        <v>215</v>
      </c>
      <c r="C10" s="1028"/>
      <c r="D10" s="1029"/>
      <c r="E10" s="891">
        <f>需要増加額!X45</f>
        <v>0</v>
      </c>
      <c r="F10" s="476"/>
      <c r="G10" s="476"/>
      <c r="H10" s="856"/>
    </row>
    <row r="11" spans="1:8">
      <c r="A11" s="845"/>
      <c r="B11" s="1030" t="str">
        <f>VLOOKUP(E11,入力表!F51:G58,2,FALSE)</f>
        <v>関東地方消費転換率（平成２９～３１（令和元）年平均）</v>
      </c>
      <c r="C11" s="1031"/>
      <c r="D11" s="1032"/>
      <c r="E11" s="480">
        <f>入力表!E48</f>
        <v>0.6944621616148372</v>
      </c>
      <c r="F11" s="476"/>
      <c r="G11" s="476"/>
      <c r="H11" s="856"/>
    </row>
    <row r="12" spans="1:8">
      <c r="A12" s="845"/>
      <c r="B12" s="846" t="s">
        <v>716</v>
      </c>
      <c r="C12" s="845"/>
      <c r="D12" s="845"/>
      <c r="E12" s="845"/>
      <c r="F12" s="845"/>
      <c r="G12" s="845"/>
      <c r="H12" s="856"/>
    </row>
    <row r="13" spans="1:8">
      <c r="A13" s="845"/>
      <c r="B13" s="845"/>
      <c r="C13" s="845"/>
      <c r="D13" s="845"/>
      <c r="E13" s="845"/>
      <c r="F13" s="845"/>
      <c r="G13" s="845"/>
      <c r="H13" s="856"/>
    </row>
    <row r="14" spans="1:8">
      <c r="A14" s="845"/>
      <c r="B14" s="845" t="s">
        <v>216</v>
      </c>
      <c r="C14" s="845"/>
      <c r="D14" s="845"/>
      <c r="E14" s="845"/>
      <c r="F14" s="847"/>
      <c r="G14" s="848" t="str">
        <f>"（単位："&amp;入力表!$E$62&amp;"）"</f>
        <v>（単位：百万円）</v>
      </c>
      <c r="H14" s="856"/>
    </row>
    <row r="15" spans="1:8">
      <c r="A15" s="845"/>
      <c r="B15" s="849"/>
      <c r="C15" s="845"/>
      <c r="D15" s="845"/>
      <c r="E15" s="845"/>
      <c r="F15" s="850"/>
      <c r="G15" s="845"/>
      <c r="H15" s="856"/>
    </row>
    <row r="16" spans="1:8">
      <c r="A16" s="845"/>
      <c r="B16" s="849"/>
      <c r="C16" s="845"/>
      <c r="D16" s="845"/>
      <c r="E16" s="845"/>
      <c r="F16" s="850"/>
      <c r="G16" s="845"/>
      <c r="H16" s="856"/>
    </row>
    <row r="17" spans="1:8">
      <c r="A17" s="845"/>
      <c r="B17" s="849"/>
      <c r="C17" s="845"/>
      <c r="D17" s="845"/>
      <c r="E17" s="845"/>
      <c r="F17" s="850"/>
      <c r="G17" s="845"/>
      <c r="H17" s="856"/>
    </row>
    <row r="18" spans="1:8">
      <c r="A18" s="845"/>
      <c r="B18" s="849"/>
      <c r="C18" s="845"/>
      <c r="D18" s="845"/>
      <c r="E18" s="845"/>
      <c r="F18" s="850"/>
      <c r="G18" s="845"/>
      <c r="H18" s="856"/>
    </row>
    <row r="19" spans="1:8">
      <c r="A19" s="845"/>
      <c r="B19" s="849"/>
      <c r="C19" s="845"/>
      <c r="D19" s="845"/>
      <c r="E19" s="845"/>
      <c r="F19" s="850"/>
      <c r="G19" s="845"/>
      <c r="H19" s="856"/>
    </row>
    <row r="20" spans="1:8">
      <c r="A20" s="845"/>
      <c r="B20" s="849"/>
      <c r="C20" s="845"/>
      <c r="D20" s="845"/>
      <c r="E20" s="845"/>
      <c r="F20" s="850"/>
      <c r="G20" s="845"/>
      <c r="H20" s="856"/>
    </row>
    <row r="21" spans="1:8">
      <c r="A21" s="845"/>
      <c r="B21" s="849"/>
      <c r="C21" s="845"/>
      <c r="D21" s="845"/>
      <c r="E21" s="845"/>
      <c r="F21" s="850"/>
      <c r="G21" s="845"/>
      <c r="H21" s="856"/>
    </row>
    <row r="22" spans="1:8">
      <c r="A22" s="845"/>
      <c r="B22" s="849"/>
      <c r="C22" s="845"/>
      <c r="D22" s="845"/>
      <c r="E22" s="845"/>
      <c r="F22" s="850"/>
      <c r="G22" s="845"/>
      <c r="H22" s="856"/>
    </row>
    <row r="23" spans="1:8">
      <c r="A23" s="845"/>
      <c r="B23" s="849"/>
      <c r="C23" s="845"/>
      <c r="D23" s="845"/>
      <c r="E23" s="845"/>
      <c r="F23" s="850"/>
      <c r="G23" s="845"/>
      <c r="H23" s="856"/>
    </row>
    <row r="24" spans="1:8">
      <c r="A24" s="845"/>
      <c r="B24" s="849"/>
      <c r="C24" s="845"/>
      <c r="D24" s="845"/>
      <c r="E24" s="845"/>
      <c r="F24" s="850"/>
      <c r="G24" s="845"/>
      <c r="H24" s="856"/>
    </row>
    <row r="25" spans="1:8">
      <c r="A25" s="845"/>
      <c r="B25" s="849"/>
      <c r="C25" s="845"/>
      <c r="D25" s="845"/>
      <c r="E25" s="845"/>
      <c r="F25" s="850"/>
      <c r="G25" s="845"/>
      <c r="H25" s="856"/>
    </row>
    <row r="26" spans="1:8">
      <c r="A26" s="845"/>
      <c r="B26" s="849"/>
      <c r="C26" s="845"/>
      <c r="D26" s="845"/>
      <c r="E26" s="845"/>
      <c r="F26" s="850"/>
      <c r="G26" s="845"/>
      <c r="H26" s="856"/>
    </row>
    <row r="27" spans="1:8">
      <c r="A27" s="845"/>
      <c r="B27" s="849"/>
      <c r="C27" s="845"/>
      <c r="D27" s="845"/>
      <c r="E27" s="845"/>
      <c r="F27" s="850"/>
      <c r="G27" s="845"/>
      <c r="H27" s="856"/>
    </row>
    <row r="28" spans="1:8">
      <c r="A28" s="845"/>
      <c r="B28" s="849"/>
      <c r="C28" s="845"/>
      <c r="D28" s="845"/>
      <c r="E28" s="845"/>
      <c r="F28" s="850"/>
      <c r="G28" s="845"/>
      <c r="H28" s="856"/>
    </row>
    <row r="29" spans="1:8">
      <c r="A29" s="845"/>
      <c r="B29" s="849"/>
      <c r="C29" s="845"/>
      <c r="D29" s="845"/>
      <c r="E29" s="845"/>
      <c r="F29" s="850"/>
      <c r="G29" s="845"/>
      <c r="H29" s="856"/>
    </row>
    <row r="30" spans="1:8">
      <c r="A30" s="845"/>
      <c r="B30" s="849"/>
      <c r="C30" s="845"/>
      <c r="D30" s="845"/>
      <c r="E30" s="845"/>
      <c r="F30" s="850"/>
      <c r="G30" s="845"/>
      <c r="H30" s="856"/>
    </row>
    <row r="31" spans="1:8">
      <c r="A31" s="845"/>
      <c r="B31" s="851" t="s">
        <v>217</v>
      </c>
      <c r="C31" s="851" t="s">
        <v>154</v>
      </c>
      <c r="D31" s="851" t="s">
        <v>218</v>
      </c>
      <c r="E31" s="851" t="s">
        <v>219</v>
      </c>
      <c r="F31" s="851" t="s">
        <v>220</v>
      </c>
      <c r="G31" s="852" t="s">
        <v>221</v>
      </c>
      <c r="H31" s="856"/>
    </row>
    <row r="32" spans="1:8">
      <c r="A32" s="845"/>
      <c r="B32" s="853"/>
      <c r="C32" s="853" t="s">
        <v>222</v>
      </c>
      <c r="D32" s="853" t="s">
        <v>223</v>
      </c>
      <c r="E32" s="853" t="s">
        <v>224</v>
      </c>
      <c r="F32" s="853" t="s">
        <v>225</v>
      </c>
      <c r="G32" s="854" t="s">
        <v>226</v>
      </c>
      <c r="H32" s="856"/>
    </row>
    <row r="33" spans="1:8">
      <c r="A33" s="845"/>
      <c r="B33" s="481" t="s">
        <v>227</v>
      </c>
      <c r="C33" s="873">
        <f>部門別分析結果!F44</f>
        <v>0</v>
      </c>
      <c r="D33" s="873">
        <f>部門別分析結果!I44</f>
        <v>0</v>
      </c>
      <c r="E33" s="873">
        <f>部門別分析結果!L44</f>
        <v>0</v>
      </c>
      <c r="F33" s="873">
        <f>部門別分析結果!O44</f>
        <v>0</v>
      </c>
      <c r="G33" s="482" t="e">
        <f>ROUND(F33/C33,2)</f>
        <v>#DIV/0!</v>
      </c>
      <c r="H33" s="856"/>
    </row>
    <row r="34" spans="1:8">
      <c r="A34" s="845"/>
      <c r="B34" s="483" t="s">
        <v>228</v>
      </c>
      <c r="C34" s="874">
        <f>部門別分析結果!G44</f>
        <v>0</v>
      </c>
      <c r="D34" s="874">
        <f>部門別分析結果!J44</f>
        <v>0</v>
      </c>
      <c r="E34" s="874">
        <f>部門別分析結果!M44</f>
        <v>0</v>
      </c>
      <c r="F34" s="874">
        <f>部門別分析結果!P44</f>
        <v>0</v>
      </c>
      <c r="G34" s="860"/>
      <c r="H34" s="856"/>
    </row>
    <row r="35" spans="1:8">
      <c r="A35" s="845"/>
      <c r="B35" s="484" t="s">
        <v>229</v>
      </c>
      <c r="C35" s="875">
        <f>部門別分析結果!H44</f>
        <v>0</v>
      </c>
      <c r="D35" s="875">
        <f>部門別分析結果!K44</f>
        <v>0</v>
      </c>
      <c r="E35" s="875">
        <f>部門別分析結果!N44</f>
        <v>0</v>
      </c>
      <c r="F35" s="875">
        <f>部門別分析結果!Q44</f>
        <v>0</v>
      </c>
      <c r="G35" s="860"/>
      <c r="H35" s="856"/>
    </row>
    <row r="36" spans="1:8">
      <c r="A36" s="845"/>
      <c r="B36" s="485" t="s">
        <v>195</v>
      </c>
      <c r="C36" s="486">
        <f>計算表!K45</f>
        <v>0</v>
      </c>
      <c r="D36" s="486">
        <f>計算表!X45</f>
        <v>0</v>
      </c>
      <c r="E36" s="486">
        <f>計算表!S90</f>
        <v>0</v>
      </c>
      <c r="F36" s="486">
        <f>計算表!X90</f>
        <v>0</v>
      </c>
      <c r="G36" s="860"/>
      <c r="H36" s="856"/>
    </row>
    <row r="37" spans="1:8">
      <c r="A37" s="845"/>
      <c r="B37" s="857" t="s">
        <v>230</v>
      </c>
      <c r="C37" s="858"/>
      <c r="D37" s="858"/>
      <c r="E37" s="858"/>
      <c r="F37" s="858"/>
      <c r="G37" s="845"/>
      <c r="H37" s="856"/>
    </row>
    <row r="38" spans="1:8">
      <c r="A38" s="845"/>
      <c r="B38" s="857"/>
      <c r="C38" s="858"/>
      <c r="D38" s="858"/>
      <c r="E38" s="858"/>
      <c r="F38" s="858"/>
      <c r="G38" s="845"/>
      <c r="H38" s="856"/>
    </row>
    <row r="39" spans="1:8">
      <c r="A39" s="845"/>
      <c r="B39" s="855"/>
      <c r="C39" s="855"/>
      <c r="D39" s="855"/>
      <c r="E39" s="855"/>
      <c r="F39" s="847"/>
      <c r="G39" s="845"/>
      <c r="H39" s="856"/>
    </row>
    <row r="40" spans="1:8">
      <c r="A40" s="845"/>
      <c r="B40" s="845"/>
      <c r="C40" s="845"/>
      <c r="D40" s="845"/>
      <c r="E40" s="847"/>
      <c r="F40" s="859" t="s">
        <v>231</v>
      </c>
      <c r="G40" s="845"/>
      <c r="H40" s="856"/>
    </row>
    <row r="41" spans="1:8">
      <c r="A41" s="845"/>
      <c r="B41" s="845"/>
      <c r="C41" s="845"/>
      <c r="D41" s="845"/>
      <c r="E41" s="845"/>
      <c r="F41" s="850"/>
      <c r="G41" s="845"/>
      <c r="H41" s="856"/>
    </row>
    <row r="42" spans="1:8">
      <c r="A42" s="845"/>
      <c r="B42" s="845"/>
      <c r="C42" s="845"/>
      <c r="D42" s="845"/>
      <c r="E42" s="845"/>
      <c r="F42" s="850"/>
      <c r="G42" s="845"/>
      <c r="H42" s="856"/>
    </row>
    <row r="43" spans="1:8">
      <c r="A43" s="845"/>
      <c r="B43" s="845"/>
      <c r="C43" s="845"/>
      <c r="D43" s="845"/>
      <c r="E43" s="845"/>
      <c r="F43" s="850"/>
      <c r="G43" s="845"/>
      <c r="H43" s="856"/>
    </row>
    <row r="44" spans="1:8">
      <c r="A44" s="855"/>
      <c r="B44" s="845"/>
      <c r="C44" s="845"/>
      <c r="D44" s="845"/>
      <c r="E44" s="845"/>
      <c r="F44" s="845"/>
      <c r="G44" s="855"/>
      <c r="H44" s="856"/>
    </row>
    <row r="45" spans="1:8">
      <c r="A45" s="845"/>
      <c r="B45" s="845"/>
      <c r="C45" s="845"/>
      <c r="D45" s="845"/>
      <c r="E45" s="845"/>
      <c r="F45" s="845"/>
      <c r="G45" s="845"/>
      <c r="H45" s="856"/>
    </row>
    <row r="46" spans="1:8">
      <c r="A46" s="845"/>
      <c r="B46" s="845"/>
      <c r="C46" s="845"/>
      <c r="D46" s="845"/>
      <c r="E46" s="845"/>
      <c r="F46" s="845"/>
      <c r="G46" s="845"/>
      <c r="H46" s="856"/>
    </row>
    <row r="47" spans="1:8">
      <c r="A47" s="845"/>
      <c r="B47" s="847"/>
      <c r="C47" s="847"/>
      <c r="D47" s="847"/>
      <c r="E47" s="847"/>
      <c r="F47" s="847"/>
      <c r="G47" s="845"/>
      <c r="H47" s="856"/>
    </row>
    <row r="48" spans="1:8">
      <c r="A48" s="845"/>
      <c r="B48" s="847"/>
      <c r="C48" s="847"/>
      <c r="D48" s="847"/>
      <c r="E48" s="847"/>
      <c r="F48" s="847"/>
      <c r="G48" s="845"/>
      <c r="H48" s="856"/>
    </row>
    <row r="49" spans="1:8">
      <c r="A49" s="845"/>
      <c r="B49" s="847"/>
      <c r="C49" s="847"/>
      <c r="D49" s="847"/>
      <c r="E49" s="847"/>
      <c r="F49" s="847"/>
      <c r="G49" s="845"/>
      <c r="H49" s="856"/>
    </row>
    <row r="50" spans="1:8">
      <c r="A50" s="845"/>
      <c r="B50" s="847"/>
      <c r="C50" s="847"/>
      <c r="D50" s="847"/>
      <c r="E50" s="847"/>
      <c r="F50" s="847"/>
      <c r="G50" s="845"/>
      <c r="H50" s="856"/>
    </row>
    <row r="51" spans="1:8">
      <c r="A51" s="845"/>
      <c r="B51" s="847"/>
      <c r="C51" s="847"/>
      <c r="D51" s="847"/>
      <c r="E51" s="847"/>
      <c r="F51" s="847"/>
      <c r="G51" s="845"/>
      <c r="H51" s="856"/>
    </row>
    <row r="52" spans="1:8">
      <c r="A52" s="847"/>
      <c r="B52" s="847"/>
      <c r="C52" s="847"/>
      <c r="D52" s="847"/>
      <c r="E52" s="847"/>
      <c r="F52" s="847"/>
      <c r="G52" s="847"/>
      <c r="H52" s="856"/>
    </row>
    <row r="53" spans="1:8">
      <c r="A53" s="847"/>
      <c r="B53" s="847"/>
      <c r="C53" s="847"/>
      <c r="D53" s="847"/>
      <c r="E53" s="847"/>
      <c r="F53" s="847"/>
      <c r="G53" s="847"/>
      <c r="H53" s="856"/>
    </row>
    <row r="54" spans="1:8">
      <c r="A54" s="847"/>
      <c r="B54" s="847"/>
      <c r="C54" s="847"/>
      <c r="D54" s="847"/>
      <c r="E54" s="847"/>
      <c r="F54" s="847"/>
      <c r="G54" s="847"/>
      <c r="H54" s="856"/>
    </row>
    <row r="55" spans="1:8">
      <c r="A55" s="847"/>
      <c r="B55" s="847"/>
      <c r="C55" s="847"/>
      <c r="D55" s="847"/>
      <c r="E55" s="847"/>
      <c r="F55" s="847"/>
      <c r="G55" s="847"/>
      <c r="H55" s="856"/>
    </row>
    <row r="56" spans="1:8">
      <c r="A56" s="856"/>
      <c r="B56" s="856"/>
      <c r="C56" s="856"/>
      <c r="D56" s="856"/>
      <c r="E56" s="856"/>
      <c r="F56" s="856"/>
      <c r="G56" s="856"/>
      <c r="H56" s="856"/>
    </row>
    <row r="57" spans="1:8">
      <c r="A57" s="856"/>
      <c r="B57" s="856"/>
      <c r="C57" s="856"/>
      <c r="D57" s="856"/>
      <c r="E57" s="856"/>
      <c r="F57" s="856"/>
      <c r="G57" s="856"/>
      <c r="H57" s="856"/>
    </row>
    <row r="58" spans="1:8">
      <c r="A58" s="856"/>
      <c r="B58" s="856"/>
      <c r="C58" s="856"/>
      <c r="D58" s="856"/>
      <c r="E58" s="856"/>
      <c r="F58" s="856"/>
      <c r="G58" s="856"/>
      <c r="H58" s="856"/>
    </row>
    <row r="59" spans="1:8">
      <c r="H59" s="856"/>
    </row>
  </sheetData>
  <sheetProtection sheet="1" objects="1" scenarios="1"/>
  <protectedRanges>
    <protectedRange sqref="B11:D11" name="範囲1"/>
  </protectedRanges>
  <mergeCells count="3">
    <mergeCell ref="B5:G6"/>
    <mergeCell ref="B10:D10"/>
    <mergeCell ref="B11:D11"/>
  </mergeCells>
  <phoneticPr fontId="17"/>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00"/>
  </sheetPr>
  <dimension ref="A1:AN73"/>
  <sheetViews>
    <sheetView zoomScaleNormal="100" workbookViewId="0"/>
  </sheetViews>
  <sheetFormatPr defaultRowHeight="12.75"/>
  <cols>
    <col min="1" max="40" width="3" style="313" customWidth="1"/>
  </cols>
  <sheetData>
    <row r="1" spans="1:40" ht="14.25">
      <c r="A1" s="383" t="s">
        <v>210</v>
      </c>
      <c r="B1" s="384" t="s">
        <v>211</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row>
    <row r="2" spans="1:40" ht="14.25">
      <c r="A2" s="383"/>
      <c r="B2" s="384"/>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row>
    <row r="3" spans="1:40" ht="14.65" thickBot="1">
      <c r="A3" s="383"/>
      <c r="B3" s="384"/>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row>
    <row r="4" spans="1:40" ht="27.75" customHeight="1" thickBot="1">
      <c r="A4" s="383"/>
      <c r="B4" s="1048" t="s">
        <v>174</v>
      </c>
      <c r="C4" s="1049"/>
      <c r="D4" s="1050"/>
      <c r="E4" s="1050"/>
      <c r="F4" s="1050"/>
      <c r="G4" s="1051" t="str">
        <f>入力表!D3</f>
        <v>イベント実施に伴う，来県者の観光消費による経済波及効果</v>
      </c>
      <c r="H4" s="1052"/>
      <c r="I4" s="1052"/>
      <c r="J4" s="1052"/>
      <c r="K4" s="1052"/>
      <c r="L4" s="1052"/>
      <c r="M4" s="1052"/>
      <c r="N4" s="1052"/>
      <c r="O4" s="1052"/>
      <c r="P4" s="1052"/>
      <c r="Q4" s="1052"/>
      <c r="R4" s="1052"/>
      <c r="S4" s="1052"/>
      <c r="T4" s="1052"/>
      <c r="U4" s="1052"/>
      <c r="V4" s="1052"/>
      <c r="W4" s="1052"/>
      <c r="X4" s="1052"/>
      <c r="Y4" s="1052"/>
      <c r="Z4" s="1052"/>
      <c r="AA4" s="1052"/>
      <c r="AB4" s="1052"/>
      <c r="AC4" s="1053"/>
      <c r="AD4" s="1053"/>
      <c r="AE4" s="1053"/>
      <c r="AF4" s="1053"/>
      <c r="AG4" s="1053"/>
      <c r="AH4" s="1053"/>
      <c r="AI4" s="1053"/>
      <c r="AJ4" s="1053"/>
      <c r="AK4" s="1053"/>
      <c r="AL4" s="1053"/>
      <c r="AM4" s="1053"/>
      <c r="AN4" s="383"/>
    </row>
    <row r="5" spans="1:40">
      <c r="A5" s="383"/>
      <c r="B5" s="383"/>
      <c r="C5" s="383"/>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3"/>
      <c r="AD5" s="383"/>
      <c r="AE5" s="383"/>
      <c r="AF5" s="383"/>
      <c r="AG5" s="383"/>
      <c r="AH5" s="383"/>
      <c r="AI5" s="383"/>
      <c r="AJ5" s="383"/>
      <c r="AK5" s="383"/>
      <c r="AL5" s="383"/>
      <c r="AM5" s="383"/>
      <c r="AN5" s="383"/>
    </row>
    <row r="6" spans="1:40" ht="13.15" thickBot="1">
      <c r="A6" s="383"/>
      <c r="B6" s="383"/>
      <c r="C6" s="383"/>
      <c r="D6" s="383"/>
      <c r="E6" s="383"/>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row>
    <row r="7" spans="1:40" ht="13.5" customHeight="1">
      <c r="A7" s="383"/>
      <c r="B7" s="383"/>
      <c r="C7" s="1054" t="s">
        <v>212</v>
      </c>
      <c r="D7" s="1055"/>
      <c r="E7" s="1055"/>
      <c r="F7" s="1055"/>
      <c r="G7" s="1055"/>
      <c r="H7" s="1055"/>
      <c r="I7" s="1055"/>
      <c r="J7" s="1055"/>
      <c r="K7" s="1055"/>
      <c r="L7" s="1055"/>
      <c r="M7" s="1055"/>
      <c r="N7" s="1056"/>
      <c r="O7" s="385"/>
      <c r="P7" s="1057" t="s">
        <v>175</v>
      </c>
      <c r="Q7" s="1058"/>
      <c r="R7" s="1058"/>
      <c r="S7" s="1058"/>
      <c r="T7" s="1058"/>
      <c r="U7" s="1058"/>
      <c r="V7" s="1058"/>
      <c r="W7" s="1058"/>
      <c r="X7" s="1059"/>
      <c r="Y7" s="1060"/>
      <c r="Z7" s="386"/>
      <c r="AA7" s="1061" t="s">
        <v>176</v>
      </c>
      <c r="AB7" s="1062"/>
      <c r="AC7" s="1062"/>
      <c r="AD7" s="1062"/>
      <c r="AE7" s="1062"/>
      <c r="AF7" s="1062"/>
      <c r="AG7" s="1062"/>
      <c r="AH7" s="1062"/>
      <c r="AI7" s="1062"/>
      <c r="AJ7" s="1063"/>
      <c r="AK7" s="383"/>
      <c r="AL7" s="383"/>
      <c r="AM7" s="383"/>
      <c r="AN7" s="383"/>
    </row>
    <row r="8" spans="1:40" ht="14.25" customHeight="1" thickBot="1">
      <c r="A8" s="383"/>
      <c r="B8" s="383"/>
      <c r="C8" s="1037">
        <f>入力表!E45</f>
        <v>0</v>
      </c>
      <c r="D8" s="1038"/>
      <c r="E8" s="1038"/>
      <c r="F8" s="1038"/>
      <c r="G8" s="1038"/>
      <c r="H8" s="1039" t="str">
        <f>入力表!E62</f>
        <v>百万円</v>
      </c>
      <c r="I8" s="1039"/>
      <c r="J8" s="1039"/>
      <c r="K8" s="1039"/>
      <c r="L8" s="1039"/>
      <c r="M8" s="1040"/>
      <c r="N8" s="1041"/>
      <c r="O8" s="387"/>
      <c r="P8" s="1042">
        <f>入力表!F45</f>
        <v>0</v>
      </c>
      <c r="Q8" s="1043"/>
      <c r="R8" s="1043"/>
      <c r="S8" s="1043"/>
      <c r="T8" s="1043"/>
      <c r="U8" s="1044" t="str">
        <f>H8</f>
        <v>百万円</v>
      </c>
      <c r="V8" s="1044"/>
      <c r="W8" s="1044"/>
      <c r="X8" s="1044"/>
      <c r="Y8" s="1045"/>
      <c r="Z8" s="388"/>
      <c r="AA8" s="1046">
        <f>入力表!G45</f>
        <v>0</v>
      </c>
      <c r="AB8" s="1047"/>
      <c r="AC8" s="1047"/>
      <c r="AD8" s="1047"/>
      <c r="AE8" s="1047"/>
      <c r="AF8" s="1033" t="str">
        <f>H8</f>
        <v>百万円</v>
      </c>
      <c r="AG8" s="1033"/>
      <c r="AH8" s="1033"/>
      <c r="AI8" s="1033"/>
      <c r="AJ8" s="389"/>
      <c r="AK8" s="383"/>
      <c r="AL8" s="383"/>
      <c r="AM8" s="383"/>
      <c r="AN8" s="383"/>
    </row>
    <row r="9" spans="1:40">
      <c r="A9" s="383"/>
      <c r="B9" s="383"/>
      <c r="C9" s="390"/>
      <c r="D9" s="390"/>
      <c r="E9" s="390"/>
      <c r="F9" s="390"/>
      <c r="G9" s="390"/>
      <c r="H9" s="383" t="s">
        <v>177</v>
      </c>
      <c r="I9" s="390"/>
      <c r="J9" s="390"/>
      <c r="K9" s="390"/>
      <c r="L9" s="390"/>
      <c r="M9" s="390"/>
      <c r="N9" s="390"/>
      <c r="O9" s="390"/>
      <c r="P9" s="390"/>
      <c r="Q9" s="390"/>
      <c r="R9" s="390"/>
      <c r="S9" s="390"/>
      <c r="T9" s="390"/>
      <c r="U9" s="391" t="s">
        <v>178</v>
      </c>
      <c r="V9" s="390"/>
      <c r="W9" s="390"/>
      <c r="X9" s="390"/>
      <c r="Y9" s="390"/>
      <c r="Z9" s="390"/>
      <c r="AA9" s="390"/>
      <c r="AB9" s="390"/>
      <c r="AC9" s="383"/>
      <c r="AD9" s="383"/>
      <c r="AE9" s="383"/>
      <c r="AF9" s="383"/>
      <c r="AG9" s="383"/>
      <c r="AH9" s="383"/>
      <c r="AI9" s="383"/>
      <c r="AJ9" s="383"/>
      <c r="AK9" s="383"/>
      <c r="AL9" s="383"/>
      <c r="AM9" s="383"/>
      <c r="AN9" s="383"/>
    </row>
    <row r="10" spans="1:40">
      <c r="A10" s="383"/>
      <c r="B10" s="383"/>
      <c r="C10" s="383"/>
      <c r="D10" s="383"/>
      <c r="E10" s="383"/>
      <c r="F10" s="383"/>
      <c r="G10" s="383"/>
      <c r="H10" s="383" t="s">
        <v>179</v>
      </c>
      <c r="I10" s="383"/>
      <c r="J10" s="383"/>
      <c r="K10" s="392" t="s">
        <v>170</v>
      </c>
      <c r="L10" s="383"/>
      <c r="M10" s="392"/>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3"/>
      <c r="AN10" s="383"/>
    </row>
    <row r="11" spans="1:40" ht="13.15" thickBot="1">
      <c r="A11" s="383"/>
      <c r="B11" s="393" t="s">
        <v>53</v>
      </c>
      <c r="C11" s="394"/>
      <c r="D11" s="394"/>
      <c r="E11" s="394"/>
      <c r="F11" s="394"/>
      <c r="G11" s="394"/>
      <c r="H11" s="394"/>
      <c r="I11" s="394"/>
      <c r="J11" s="394"/>
      <c r="K11" s="395"/>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row>
    <row r="12" spans="1:40">
      <c r="A12" s="383"/>
      <c r="B12" s="394"/>
      <c r="C12" s="396" t="s">
        <v>180</v>
      </c>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8"/>
      <c r="AC12" s="394"/>
      <c r="AD12" s="394" t="s">
        <v>181</v>
      </c>
      <c r="AE12" s="394"/>
      <c r="AF12" s="394"/>
      <c r="AG12" s="394"/>
      <c r="AH12" s="399" t="s">
        <v>182</v>
      </c>
      <c r="AI12" s="400"/>
      <c r="AJ12" s="400"/>
      <c r="AK12" s="400"/>
      <c r="AL12" s="1034">
        <f>結果表!C36</f>
        <v>0</v>
      </c>
      <c r="AM12" s="1034"/>
      <c r="AN12" s="401" t="s">
        <v>183</v>
      </c>
    </row>
    <row r="13" spans="1:40" ht="13.15" thickBot="1">
      <c r="A13" s="383"/>
      <c r="B13" s="394"/>
      <c r="C13" s="402"/>
      <c r="D13" s="403"/>
      <c r="E13" s="403"/>
      <c r="F13" s="403"/>
      <c r="G13" s="403"/>
      <c r="H13" s="403"/>
      <c r="I13" s="403"/>
      <c r="J13" s="403"/>
      <c r="K13" s="403"/>
      <c r="L13" s="403"/>
      <c r="M13" s="1035">
        <f>需要増加額!X45</f>
        <v>0</v>
      </c>
      <c r="N13" s="1035"/>
      <c r="O13" s="1035"/>
      <c r="P13" s="1035"/>
      <c r="Q13" s="1035"/>
      <c r="R13" s="403" t="str">
        <f>H8</f>
        <v>百万円</v>
      </c>
      <c r="S13" s="403"/>
      <c r="T13" s="403"/>
      <c r="U13" s="403"/>
      <c r="V13" s="403"/>
      <c r="W13" s="403"/>
      <c r="X13" s="403"/>
      <c r="Y13" s="403"/>
      <c r="Z13" s="403"/>
      <c r="AA13" s="403"/>
      <c r="AB13" s="404"/>
      <c r="AC13" s="394"/>
      <c r="AD13" s="394" t="s">
        <v>148</v>
      </c>
      <c r="AE13" s="394"/>
      <c r="AF13" s="394"/>
      <c r="AG13" s="394"/>
      <c r="AH13" s="405" t="s">
        <v>148</v>
      </c>
      <c r="AI13" s="405"/>
      <c r="AJ13" s="405"/>
      <c r="AK13" s="405"/>
      <c r="AL13" s="1036" t="s">
        <v>170</v>
      </c>
      <c r="AM13" s="1036"/>
      <c r="AN13" s="405" t="s">
        <v>148</v>
      </c>
    </row>
    <row r="14" spans="1:40">
      <c r="A14" s="383"/>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row>
    <row r="15" spans="1:40">
      <c r="A15" s="383"/>
      <c r="B15" s="394"/>
      <c r="C15" s="394"/>
      <c r="D15" s="394"/>
      <c r="E15" s="394"/>
      <c r="F15" s="394"/>
      <c r="G15" s="394"/>
      <c r="H15" s="394"/>
      <c r="I15" s="394"/>
      <c r="J15" s="394"/>
      <c r="K15" s="394" t="s">
        <v>184</v>
      </c>
      <c r="L15" s="394"/>
      <c r="M15" s="394"/>
      <c r="N15" s="394"/>
      <c r="O15" s="394"/>
      <c r="P15" s="394"/>
      <c r="Q15" s="394"/>
      <c r="R15" s="394"/>
      <c r="S15" s="394"/>
      <c r="T15" s="394" t="s">
        <v>185</v>
      </c>
      <c r="U15" s="394"/>
      <c r="V15" s="394"/>
      <c r="W15" s="394"/>
      <c r="X15" s="394"/>
      <c r="Y15" s="394"/>
      <c r="Z15" s="394"/>
      <c r="AA15" s="394"/>
      <c r="AB15" s="394"/>
      <c r="AC15" s="394"/>
      <c r="AD15" s="394"/>
      <c r="AE15" s="394"/>
      <c r="AF15" s="394"/>
      <c r="AG15" s="394"/>
      <c r="AH15" s="394"/>
      <c r="AI15" s="394"/>
      <c r="AJ15" s="394"/>
      <c r="AK15" s="394"/>
      <c r="AL15" s="394"/>
      <c r="AM15" s="394"/>
      <c r="AN15" s="394"/>
    </row>
    <row r="16" spans="1:40">
      <c r="A16" s="383"/>
      <c r="B16" s="394"/>
      <c r="C16" s="394"/>
      <c r="D16" s="394"/>
      <c r="E16" s="394"/>
      <c r="F16" s="394"/>
      <c r="G16" s="394"/>
      <c r="H16" s="394"/>
      <c r="I16" s="394"/>
      <c r="J16" s="394"/>
      <c r="K16" s="394"/>
      <c r="L16" s="394"/>
      <c r="M16" s="394"/>
      <c r="N16" s="394"/>
      <c r="O16" s="394"/>
      <c r="P16" s="394"/>
      <c r="Q16" s="394"/>
      <c r="R16" s="394"/>
      <c r="S16" s="394"/>
      <c r="T16" s="394" t="s">
        <v>186</v>
      </c>
      <c r="U16" s="394"/>
      <c r="V16" s="394"/>
      <c r="W16" s="394"/>
      <c r="X16" s="394"/>
      <c r="Y16" s="394"/>
      <c r="Z16" s="394"/>
      <c r="AA16" s="394"/>
      <c r="AB16" s="394"/>
      <c r="AC16" s="394"/>
      <c r="AD16" s="394"/>
      <c r="AE16" s="394"/>
      <c r="AF16" s="394"/>
      <c r="AG16" s="394"/>
      <c r="AH16" s="394"/>
      <c r="AI16" s="394"/>
      <c r="AJ16" s="394"/>
      <c r="AK16" s="394"/>
      <c r="AL16" s="394"/>
      <c r="AM16" s="394"/>
      <c r="AN16" s="394"/>
    </row>
    <row r="17" spans="1:40" ht="13.15" thickBot="1">
      <c r="A17" s="383"/>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row>
    <row r="18" spans="1:40" ht="13.15" thickBot="1">
      <c r="A18" s="383"/>
      <c r="B18" s="394"/>
      <c r="C18" s="396" t="s">
        <v>187</v>
      </c>
      <c r="D18" s="397"/>
      <c r="E18" s="397"/>
      <c r="F18" s="397"/>
      <c r="G18" s="397"/>
      <c r="H18" s="397"/>
      <c r="I18" s="397"/>
      <c r="J18" s="397"/>
      <c r="K18" s="397"/>
      <c r="L18" s="397"/>
      <c r="M18" s="397"/>
      <c r="N18" s="397"/>
      <c r="O18" s="397"/>
      <c r="P18" s="398"/>
      <c r="Q18" s="405" t="s">
        <v>188</v>
      </c>
      <c r="R18" s="405"/>
      <c r="S18" s="405"/>
      <c r="T18" s="405"/>
      <c r="U18" s="405"/>
      <c r="V18" s="405"/>
      <c r="W18" s="1064">
        <f>結果表!C34</f>
        <v>0</v>
      </c>
      <c r="X18" s="1064"/>
      <c r="Y18" s="1064"/>
      <c r="Z18" s="1064"/>
      <c r="AA18" s="405" t="str">
        <f>H8</f>
        <v>百万円</v>
      </c>
      <c r="AB18" s="406"/>
      <c r="AC18" s="394"/>
      <c r="AD18" s="394"/>
      <c r="AE18" s="394"/>
      <c r="AF18" s="394"/>
      <c r="AG18" s="394"/>
      <c r="AH18" s="394"/>
      <c r="AI18" s="394"/>
      <c r="AJ18" s="394"/>
      <c r="AK18" s="394"/>
      <c r="AL18" s="394"/>
      <c r="AM18" s="394"/>
      <c r="AN18" s="394"/>
    </row>
    <row r="19" spans="1:40" ht="13.15" thickBot="1">
      <c r="A19" s="383"/>
      <c r="B19" s="394"/>
      <c r="C19" s="402"/>
      <c r="D19" s="403"/>
      <c r="E19" s="403"/>
      <c r="F19" s="403"/>
      <c r="G19" s="403"/>
      <c r="H19" s="1035">
        <f>計算表!E45</f>
        <v>0</v>
      </c>
      <c r="I19" s="1035"/>
      <c r="J19" s="1035"/>
      <c r="K19" s="1035"/>
      <c r="L19" s="1035"/>
      <c r="M19" s="403" t="str">
        <f>H8</f>
        <v>百万円</v>
      </c>
      <c r="N19" s="403"/>
      <c r="O19" s="403"/>
      <c r="P19" s="404"/>
      <c r="Q19" s="407"/>
      <c r="R19" s="408" t="s">
        <v>189</v>
      </c>
      <c r="S19" s="409"/>
      <c r="T19" s="409"/>
      <c r="U19" s="409"/>
      <c r="V19" s="409"/>
      <c r="W19" s="1072">
        <f>結果表!C35</f>
        <v>0</v>
      </c>
      <c r="X19" s="1073"/>
      <c r="Y19" s="1073"/>
      <c r="Z19" s="1073"/>
      <c r="AA19" s="409" t="str">
        <f>H8</f>
        <v>百万円</v>
      </c>
      <c r="AB19" s="410"/>
      <c r="AC19" s="394"/>
      <c r="AD19" s="394"/>
      <c r="AE19" s="394"/>
      <c r="AF19" s="394"/>
      <c r="AG19" s="394"/>
      <c r="AH19" s="394"/>
      <c r="AI19" s="394"/>
      <c r="AJ19" s="394"/>
      <c r="AK19" s="394"/>
      <c r="AL19" s="394"/>
      <c r="AM19" s="394"/>
      <c r="AN19" s="394"/>
    </row>
    <row r="20" spans="1:40">
      <c r="A20" s="383"/>
      <c r="B20" s="394"/>
      <c r="C20" s="411"/>
      <c r="D20" s="411"/>
      <c r="E20" s="411"/>
      <c r="F20" s="411"/>
      <c r="G20" s="411"/>
      <c r="H20" s="411"/>
      <c r="I20" s="411"/>
      <c r="J20" s="411"/>
      <c r="K20" s="411"/>
      <c r="L20" s="411"/>
      <c r="M20" s="411"/>
      <c r="N20" s="411"/>
      <c r="O20" s="411"/>
      <c r="P20" s="411"/>
      <c r="Q20" s="394"/>
      <c r="R20" s="394"/>
      <c r="S20" s="394"/>
      <c r="T20" s="394"/>
      <c r="U20" s="394"/>
      <c r="V20" s="394"/>
      <c r="W20" s="394"/>
      <c r="X20" s="394"/>
      <c r="Y20" s="394"/>
      <c r="Z20" s="394"/>
      <c r="AA20" s="394"/>
      <c r="AB20" s="394"/>
      <c r="AC20" s="394"/>
      <c r="AD20" s="394"/>
      <c r="AE20" s="394"/>
      <c r="AF20" s="394"/>
      <c r="AG20" s="394"/>
      <c r="AH20" s="394"/>
      <c r="AI20" s="394"/>
      <c r="AJ20" s="394"/>
      <c r="AK20" s="394"/>
      <c r="AL20" s="394"/>
      <c r="AM20" s="394"/>
      <c r="AN20" s="394"/>
    </row>
    <row r="21" spans="1:40">
      <c r="A21" s="383"/>
      <c r="B21" s="383"/>
      <c r="C21" s="383"/>
      <c r="D21" s="383"/>
      <c r="E21" s="383"/>
      <c r="F21" s="383"/>
      <c r="G21" s="383"/>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3"/>
      <c r="AJ21" s="383"/>
      <c r="AK21" s="383"/>
      <c r="AL21" s="383"/>
      <c r="AM21" s="383"/>
      <c r="AN21" s="383"/>
    </row>
    <row r="22" spans="1:40">
      <c r="A22" s="383"/>
      <c r="B22" s="383"/>
      <c r="C22" s="383"/>
      <c r="D22" s="383"/>
      <c r="E22" s="383"/>
      <c r="F22" s="383"/>
      <c r="G22" s="383" t="s">
        <v>190</v>
      </c>
      <c r="H22" s="383"/>
      <c r="I22" s="383"/>
      <c r="J22" s="383"/>
      <c r="K22" s="383"/>
      <c r="L22" s="383"/>
      <c r="M22" s="383"/>
      <c r="N22" s="383" t="s">
        <v>170</v>
      </c>
      <c r="O22" s="383"/>
      <c r="P22" s="383"/>
      <c r="Q22" s="383"/>
      <c r="R22" s="383"/>
      <c r="S22" s="383"/>
      <c r="T22" s="383"/>
      <c r="U22" s="383"/>
      <c r="V22" s="383"/>
      <c r="W22" s="383"/>
      <c r="X22" s="383"/>
      <c r="Y22" s="383"/>
      <c r="Z22" s="383"/>
      <c r="AA22" s="383"/>
      <c r="AB22" s="383"/>
      <c r="AC22" s="383"/>
      <c r="AD22" s="383"/>
      <c r="AE22" s="383"/>
      <c r="AF22" s="383"/>
      <c r="AG22" s="383"/>
      <c r="AH22" s="383"/>
      <c r="AI22" s="383"/>
      <c r="AJ22" s="383"/>
      <c r="AK22" s="383"/>
      <c r="AL22" s="383"/>
      <c r="AM22" s="383"/>
      <c r="AN22" s="383"/>
    </row>
    <row r="23" spans="1:40" ht="13.15" thickBot="1">
      <c r="A23" s="383"/>
      <c r="B23" s="383"/>
      <c r="C23" s="383"/>
      <c r="D23" s="383"/>
      <c r="E23" s="383"/>
      <c r="F23" s="383"/>
      <c r="G23" s="383"/>
      <c r="H23" s="383"/>
      <c r="I23" s="383"/>
      <c r="J23" s="383"/>
      <c r="K23" s="383"/>
      <c r="L23" s="383"/>
      <c r="M23" s="383"/>
      <c r="N23" s="383"/>
      <c r="O23" s="383"/>
      <c r="P23" s="383"/>
      <c r="Q23" s="412"/>
      <c r="R23" s="412"/>
      <c r="S23" s="412"/>
      <c r="T23" s="412"/>
      <c r="U23" s="412"/>
      <c r="V23" s="412"/>
      <c r="W23" s="412"/>
      <c r="X23" s="412"/>
      <c r="Y23" s="412"/>
      <c r="Z23" s="412"/>
      <c r="AA23" s="412"/>
      <c r="AB23" s="383"/>
      <c r="AC23" s="383"/>
      <c r="AD23" s="383"/>
      <c r="AE23" s="383"/>
      <c r="AF23" s="383"/>
      <c r="AG23" s="383"/>
      <c r="AH23" s="383"/>
      <c r="AI23" s="383"/>
      <c r="AJ23" s="383"/>
      <c r="AK23" s="383"/>
      <c r="AL23" s="383"/>
      <c r="AM23" s="383"/>
      <c r="AN23" s="383"/>
    </row>
    <row r="24" spans="1:40">
      <c r="A24" s="383"/>
      <c r="B24" s="383"/>
      <c r="C24" s="413" t="s">
        <v>77</v>
      </c>
      <c r="D24" s="414"/>
      <c r="E24" s="414"/>
      <c r="F24" s="414"/>
      <c r="G24" s="414"/>
      <c r="H24" s="414"/>
      <c r="I24" s="415"/>
      <c r="J24" s="416" t="s">
        <v>148</v>
      </c>
      <c r="K24" s="390"/>
      <c r="L24" s="390" t="s">
        <v>170</v>
      </c>
      <c r="M24" s="390"/>
      <c r="N24" s="390"/>
      <c r="O24" s="390"/>
      <c r="P24" s="390"/>
      <c r="Q24" s="383"/>
      <c r="R24" s="383"/>
      <c r="S24" s="1065" t="s">
        <v>170</v>
      </c>
      <c r="T24" s="1065"/>
      <c r="U24" s="1065"/>
      <c r="V24" s="1065"/>
      <c r="W24" s="1065"/>
      <c r="X24" s="383"/>
      <c r="Y24" s="383"/>
      <c r="Z24" s="383"/>
      <c r="AA24" s="383"/>
      <c r="AB24" s="383"/>
      <c r="AC24" s="383"/>
      <c r="AD24" s="383"/>
      <c r="AE24" s="383"/>
      <c r="AF24" s="383"/>
      <c r="AG24" s="383"/>
      <c r="AH24" s="383"/>
      <c r="AI24" s="383"/>
      <c r="AJ24" s="383"/>
      <c r="AK24" s="383"/>
      <c r="AL24" s="383"/>
      <c r="AM24" s="383"/>
      <c r="AN24" s="383"/>
    </row>
    <row r="25" spans="1:40" ht="13.15" thickBot="1">
      <c r="A25" s="383"/>
      <c r="B25" s="383"/>
      <c r="C25" s="1066">
        <f>計算表!P45</f>
        <v>0</v>
      </c>
      <c r="D25" s="1067"/>
      <c r="E25" s="1067"/>
      <c r="F25" s="1067"/>
      <c r="G25" s="1067"/>
      <c r="H25" s="417" t="str">
        <f>H8</f>
        <v>百万円</v>
      </c>
      <c r="I25" s="418"/>
      <c r="J25" s="1068" t="s">
        <v>191</v>
      </c>
      <c r="K25" s="1069"/>
      <c r="L25" s="1069"/>
      <c r="M25" s="1069"/>
      <c r="N25" s="1070"/>
      <c r="O25" s="383" t="s">
        <v>170</v>
      </c>
      <c r="P25" s="383"/>
      <c r="Q25" s="383"/>
      <c r="R25" s="383"/>
      <c r="S25" s="383"/>
      <c r="T25" s="383"/>
      <c r="U25" s="383"/>
      <c r="V25" s="383"/>
      <c r="W25" s="383"/>
      <c r="X25" s="383"/>
      <c r="Y25" s="383"/>
      <c r="Z25" s="383"/>
      <c r="AA25" s="383"/>
      <c r="AB25" s="383"/>
      <c r="AC25" s="383"/>
      <c r="AD25" s="383"/>
      <c r="AE25" s="383"/>
      <c r="AF25" s="383"/>
      <c r="AG25" s="383"/>
      <c r="AH25" s="383"/>
      <c r="AI25" s="383"/>
      <c r="AJ25" s="383"/>
      <c r="AK25" s="383"/>
      <c r="AL25" s="383"/>
      <c r="AM25" s="383"/>
      <c r="AN25" s="383"/>
    </row>
    <row r="26" spans="1:40">
      <c r="A26" s="383"/>
      <c r="B26" s="383"/>
      <c r="C26" s="390"/>
      <c r="D26" s="390"/>
      <c r="E26" s="390"/>
      <c r="F26" s="390"/>
      <c r="G26" s="390"/>
      <c r="H26" s="390"/>
      <c r="I26" s="390"/>
      <c r="J26" s="390"/>
      <c r="K26" s="390"/>
      <c r="L26" s="390"/>
      <c r="M26" s="390"/>
      <c r="N26" s="390"/>
      <c r="O26" s="390"/>
      <c r="P26" s="390"/>
      <c r="Q26" s="383"/>
      <c r="R26" s="383"/>
      <c r="S26" s="383"/>
      <c r="T26" s="383"/>
      <c r="U26" s="383"/>
      <c r="V26" s="383"/>
      <c r="W26" s="383"/>
      <c r="X26" s="383"/>
      <c r="Y26" s="383"/>
      <c r="Z26" s="383"/>
      <c r="AA26" s="383"/>
      <c r="AB26" s="383"/>
      <c r="AC26" s="383"/>
      <c r="AD26" s="383"/>
      <c r="AE26" s="383"/>
      <c r="AF26" s="383"/>
      <c r="AG26" s="383"/>
      <c r="AH26" s="383"/>
      <c r="AI26" s="383"/>
      <c r="AJ26" s="383"/>
      <c r="AK26" s="383"/>
      <c r="AL26" s="383"/>
      <c r="AM26" s="383"/>
      <c r="AN26" s="383"/>
    </row>
    <row r="27" spans="1:40" ht="20.25">
      <c r="A27" s="383"/>
      <c r="B27" s="383"/>
      <c r="C27" s="383"/>
      <c r="D27" s="383"/>
      <c r="E27" s="383"/>
      <c r="F27" s="383"/>
      <c r="G27" s="383"/>
      <c r="H27" s="419" t="s" ph="1">
        <v>192</v>
      </c>
      <c r="I27" s="383"/>
      <c r="J27" s="383"/>
      <c r="K27" s="383"/>
      <c r="L27" s="383"/>
      <c r="M27" s="383"/>
      <c r="N27" s="383"/>
      <c r="O27" s="383"/>
      <c r="P27" s="383"/>
      <c r="Q27" s="383"/>
      <c r="R27" s="383"/>
      <c r="S27" s="383"/>
      <c r="T27" s="383"/>
      <c r="U27" s="383"/>
      <c r="V27" s="383"/>
      <c r="W27" s="383"/>
      <c r="X27" s="383"/>
      <c r="Y27" s="383"/>
      <c r="Z27" s="383"/>
      <c r="AA27" s="383"/>
      <c r="AB27" s="383"/>
      <c r="AC27" s="383"/>
      <c r="AD27" s="383"/>
      <c r="AE27" s="383"/>
      <c r="AF27" s="383"/>
      <c r="AG27" s="383"/>
      <c r="AH27" s="383"/>
      <c r="AI27" s="383"/>
      <c r="AJ27" s="383"/>
      <c r="AK27" s="383"/>
      <c r="AL27" s="383"/>
      <c r="AM27" s="383"/>
      <c r="AN27" s="383"/>
    </row>
    <row r="28" spans="1:40" ht="13.15" thickBot="1">
      <c r="A28" s="383"/>
      <c r="B28" s="420" t="s">
        <v>193</v>
      </c>
      <c r="C28" s="421"/>
      <c r="D28" s="421"/>
      <c r="E28" s="421"/>
      <c r="F28" s="421"/>
      <c r="G28" s="421"/>
      <c r="H28" s="421"/>
      <c r="I28" s="421"/>
      <c r="J28" s="421"/>
      <c r="K28" s="421"/>
      <c r="L28" s="421"/>
      <c r="M28" s="421"/>
      <c r="N28" s="421"/>
      <c r="O28" s="421"/>
      <c r="P28" s="421"/>
      <c r="Q28" s="421"/>
      <c r="R28" s="421"/>
      <c r="S28" s="421"/>
      <c r="T28" s="421"/>
      <c r="U28" s="421"/>
      <c r="V28" s="421"/>
      <c r="W28" s="421"/>
      <c r="X28" s="421"/>
      <c r="Y28" s="421"/>
      <c r="Z28" s="421"/>
      <c r="AA28" s="421"/>
      <c r="AB28" s="421"/>
      <c r="AC28" s="421"/>
      <c r="AD28" s="422"/>
      <c r="AE28" s="422"/>
      <c r="AF28" s="422"/>
      <c r="AG28" s="422"/>
      <c r="AH28" s="422"/>
      <c r="AI28" s="422"/>
      <c r="AJ28" s="422"/>
      <c r="AK28" s="422"/>
      <c r="AL28" s="422"/>
      <c r="AM28" s="421"/>
      <c r="AN28" s="421"/>
    </row>
    <row r="29" spans="1:40">
      <c r="A29" s="383"/>
      <c r="B29" s="421"/>
      <c r="C29" s="423" t="s">
        <v>194</v>
      </c>
      <c r="D29" s="424"/>
      <c r="E29" s="424"/>
      <c r="F29" s="424"/>
      <c r="G29" s="424"/>
      <c r="H29" s="424"/>
      <c r="I29" s="424"/>
      <c r="J29" s="424"/>
      <c r="K29" s="424"/>
      <c r="L29" s="424"/>
      <c r="M29" s="424"/>
      <c r="N29" s="424"/>
      <c r="O29" s="424"/>
      <c r="P29" s="424"/>
      <c r="Q29" s="424"/>
      <c r="R29" s="425"/>
      <c r="S29" s="421"/>
      <c r="T29" s="421"/>
      <c r="U29" s="421"/>
      <c r="V29" s="421"/>
      <c r="W29" s="421"/>
      <c r="X29" s="421"/>
      <c r="Y29" s="421"/>
      <c r="Z29" s="421"/>
      <c r="AA29" s="421"/>
      <c r="AB29" s="421"/>
      <c r="AC29" s="421"/>
      <c r="AD29" s="421" t="s">
        <v>181</v>
      </c>
      <c r="AE29" s="421"/>
      <c r="AF29" s="421"/>
      <c r="AG29" s="421"/>
      <c r="AH29" s="426" t="s">
        <v>195</v>
      </c>
      <c r="AI29" s="427"/>
      <c r="AJ29" s="427"/>
      <c r="AK29" s="427"/>
      <c r="AL29" s="1071">
        <f>結果表!D36</f>
        <v>0</v>
      </c>
      <c r="AM29" s="1071"/>
      <c r="AN29" s="428" t="s">
        <v>183</v>
      </c>
    </row>
    <row r="30" spans="1:40" ht="13.15" thickBot="1">
      <c r="A30" s="383"/>
      <c r="B30" s="421"/>
      <c r="C30" s="429"/>
      <c r="D30" s="430"/>
      <c r="E30" s="430"/>
      <c r="F30" s="430"/>
      <c r="G30" s="430"/>
      <c r="H30" s="1078">
        <f>結果表!D33</f>
        <v>0</v>
      </c>
      <c r="I30" s="1078"/>
      <c r="J30" s="1078"/>
      <c r="K30" s="1078"/>
      <c r="L30" s="1078"/>
      <c r="M30" s="430" t="str">
        <f>H8</f>
        <v>百万円</v>
      </c>
      <c r="N30" s="430"/>
      <c r="O30" s="430"/>
      <c r="P30" s="430"/>
      <c r="Q30" s="430"/>
      <c r="R30" s="431"/>
      <c r="S30" s="421"/>
      <c r="T30" s="421"/>
      <c r="U30" s="421"/>
      <c r="V30" s="421"/>
      <c r="W30" s="421"/>
      <c r="X30" s="421"/>
      <c r="Y30" s="421"/>
      <c r="Z30" s="421"/>
      <c r="AA30" s="421"/>
      <c r="AB30" s="421"/>
      <c r="AC30" s="421"/>
      <c r="AD30" s="421" t="s">
        <v>148</v>
      </c>
      <c r="AE30" s="421"/>
      <c r="AF30" s="421"/>
      <c r="AG30" s="421"/>
      <c r="AH30" s="432" t="s">
        <v>170</v>
      </c>
      <c r="AI30" s="432"/>
      <c r="AJ30" s="432"/>
      <c r="AK30" s="432"/>
      <c r="AL30" s="1079" t="s">
        <v>170</v>
      </c>
      <c r="AM30" s="1079"/>
      <c r="AN30" s="432" t="s">
        <v>148</v>
      </c>
    </row>
    <row r="31" spans="1:40">
      <c r="A31" s="383"/>
      <c r="B31" s="421"/>
      <c r="C31" s="433"/>
      <c r="D31" s="433"/>
      <c r="E31" s="433"/>
      <c r="F31" s="433"/>
      <c r="G31" s="433"/>
      <c r="H31" s="433"/>
      <c r="I31" s="433"/>
      <c r="J31" s="433"/>
      <c r="K31" s="433"/>
      <c r="L31" s="433"/>
      <c r="M31" s="433"/>
      <c r="N31" s="433"/>
      <c r="O31" s="433"/>
      <c r="P31" s="433"/>
      <c r="Q31" s="433"/>
      <c r="R31" s="433"/>
      <c r="S31" s="421"/>
      <c r="T31" s="421"/>
      <c r="U31" s="421"/>
      <c r="V31" s="421"/>
      <c r="W31" s="421"/>
      <c r="X31" s="421"/>
      <c r="Y31" s="421"/>
      <c r="Z31" s="421"/>
      <c r="AA31" s="421"/>
      <c r="AB31" s="421"/>
      <c r="AC31" s="421"/>
      <c r="AD31" s="421"/>
      <c r="AE31" s="421"/>
      <c r="AF31" s="421"/>
      <c r="AG31" s="421"/>
      <c r="AH31" s="421"/>
      <c r="AI31" s="421"/>
      <c r="AJ31" s="421"/>
      <c r="AK31" s="421"/>
      <c r="AL31" s="421"/>
      <c r="AM31" s="421"/>
      <c r="AN31" s="421"/>
    </row>
    <row r="32" spans="1:40">
      <c r="A32" s="383"/>
      <c r="B32" s="421"/>
      <c r="C32" s="433"/>
      <c r="D32" s="433"/>
      <c r="E32" s="433"/>
      <c r="F32" s="433"/>
      <c r="G32" s="433"/>
      <c r="H32" s="433"/>
      <c r="I32" s="433"/>
      <c r="J32" s="421" t="s">
        <v>185</v>
      </c>
      <c r="K32" s="421"/>
      <c r="L32" s="433"/>
      <c r="M32" s="433"/>
      <c r="N32" s="433"/>
      <c r="O32" s="433"/>
      <c r="P32" s="433"/>
      <c r="Q32" s="433"/>
      <c r="R32" s="433"/>
      <c r="S32" s="421"/>
      <c r="T32" s="421"/>
      <c r="U32" s="421"/>
      <c r="V32" s="421"/>
      <c r="W32" s="421"/>
      <c r="X32" s="421"/>
      <c r="Y32" s="421"/>
      <c r="Z32" s="421"/>
      <c r="AA32" s="421"/>
      <c r="AB32" s="421"/>
      <c r="AC32" s="421"/>
      <c r="AD32" s="421"/>
      <c r="AE32" s="421"/>
      <c r="AF32" s="421"/>
      <c r="AG32" s="421"/>
      <c r="AH32" s="421"/>
      <c r="AI32" s="421"/>
      <c r="AJ32" s="421"/>
      <c r="AK32" s="421"/>
      <c r="AL32" s="421"/>
      <c r="AM32" s="421"/>
      <c r="AN32" s="421"/>
    </row>
    <row r="33" spans="1:40">
      <c r="A33" s="383"/>
      <c r="B33" s="421"/>
      <c r="C33" s="433"/>
      <c r="D33" s="433"/>
      <c r="E33" s="433"/>
      <c r="F33" s="433"/>
      <c r="G33" s="433"/>
      <c r="H33" s="433"/>
      <c r="I33" s="433"/>
      <c r="J33" s="421" t="s">
        <v>186</v>
      </c>
      <c r="K33" s="421"/>
      <c r="L33" s="421"/>
      <c r="M33" s="421"/>
      <c r="N33" s="421"/>
      <c r="O33" s="421"/>
      <c r="P33" s="421"/>
      <c r="Q33" s="421"/>
      <c r="R33" s="421"/>
      <c r="S33" s="421"/>
      <c r="T33" s="421"/>
      <c r="U33" s="421"/>
      <c r="V33" s="421"/>
      <c r="W33" s="421"/>
      <c r="X33" s="421"/>
      <c r="Y33" s="421"/>
      <c r="Z33" s="421"/>
      <c r="AA33" s="421"/>
      <c r="AB33" s="421"/>
      <c r="AC33" s="421"/>
      <c r="AD33" s="421"/>
      <c r="AE33" s="421"/>
      <c r="AF33" s="421"/>
      <c r="AG33" s="421"/>
      <c r="AH33" s="421"/>
      <c r="AI33" s="421"/>
      <c r="AJ33" s="421"/>
      <c r="AK33" s="421"/>
      <c r="AL33" s="421"/>
      <c r="AM33" s="421"/>
      <c r="AN33" s="421"/>
    </row>
    <row r="34" spans="1:40">
      <c r="A34" s="383"/>
      <c r="B34" s="421"/>
      <c r="C34" s="433"/>
      <c r="D34" s="433"/>
      <c r="E34" s="433"/>
      <c r="F34" s="433"/>
      <c r="G34" s="433"/>
      <c r="H34" s="433"/>
      <c r="I34" s="433"/>
      <c r="J34" s="421"/>
      <c r="K34" s="421"/>
      <c r="L34" s="421"/>
      <c r="M34" s="421"/>
      <c r="N34" s="421"/>
      <c r="O34" s="421"/>
      <c r="P34" s="421"/>
      <c r="Q34" s="421"/>
      <c r="R34" s="421"/>
      <c r="S34" s="421"/>
      <c r="T34" s="421"/>
      <c r="U34" s="421"/>
      <c r="V34" s="421"/>
      <c r="W34" s="421"/>
      <c r="X34" s="421"/>
      <c r="Y34" s="421"/>
      <c r="Z34" s="421"/>
      <c r="AA34" s="421"/>
      <c r="AB34" s="421"/>
      <c r="AC34" s="421"/>
      <c r="AD34" s="421"/>
      <c r="AE34" s="421"/>
      <c r="AF34" s="421"/>
      <c r="AG34" s="421"/>
      <c r="AH34" s="421"/>
      <c r="AI34" s="421"/>
      <c r="AJ34" s="421"/>
      <c r="AK34" s="421"/>
      <c r="AL34" s="421"/>
      <c r="AM34" s="421"/>
      <c r="AN34" s="421"/>
    </row>
    <row r="35" spans="1:40" ht="13.15" thickBot="1">
      <c r="A35" s="383"/>
      <c r="B35" s="421"/>
      <c r="C35" s="433"/>
      <c r="D35" s="433"/>
      <c r="E35" s="434" t="s">
        <v>196</v>
      </c>
      <c r="F35" s="432"/>
      <c r="G35" s="432"/>
      <c r="H35" s="432"/>
      <c r="I35" s="432"/>
      <c r="J35" s="432"/>
      <c r="K35" s="432"/>
      <c r="L35" s="1080">
        <f>結果表!D34</f>
        <v>0</v>
      </c>
      <c r="M35" s="1080"/>
      <c r="N35" s="1080"/>
      <c r="O35" s="1080"/>
      <c r="P35" s="1080"/>
      <c r="Q35" s="432" t="str">
        <f>H8</f>
        <v>百万円</v>
      </c>
      <c r="R35" s="435"/>
      <c r="S35" s="421"/>
      <c r="T35" s="421"/>
      <c r="U35" s="421"/>
      <c r="V35" s="421"/>
      <c r="W35" s="421"/>
      <c r="X35" s="421"/>
      <c r="Y35" s="421"/>
      <c r="Z35" s="421"/>
      <c r="AA35" s="421"/>
      <c r="AB35" s="421"/>
      <c r="AC35" s="421"/>
      <c r="AD35" s="421"/>
      <c r="AE35" s="421"/>
      <c r="AF35" s="421"/>
      <c r="AG35" s="421"/>
      <c r="AH35" s="421"/>
      <c r="AI35" s="421"/>
      <c r="AJ35" s="421"/>
      <c r="AK35" s="421"/>
      <c r="AL35" s="421"/>
      <c r="AM35" s="421"/>
      <c r="AN35" s="421"/>
    </row>
    <row r="36" spans="1:40" ht="13.15" thickBot="1">
      <c r="A36" s="383"/>
      <c r="B36" s="421"/>
      <c r="C36" s="421"/>
      <c r="D36" s="421"/>
      <c r="E36" s="436"/>
      <c r="F36" s="408" t="s">
        <v>197</v>
      </c>
      <c r="G36" s="409"/>
      <c r="H36" s="409"/>
      <c r="I36" s="409"/>
      <c r="J36" s="409"/>
      <c r="K36" s="409"/>
      <c r="L36" s="1072">
        <f>結果表!D35</f>
        <v>0</v>
      </c>
      <c r="M36" s="1072"/>
      <c r="N36" s="1072"/>
      <c r="O36" s="1072"/>
      <c r="P36" s="1072"/>
      <c r="Q36" s="409" t="str">
        <f>H8</f>
        <v>百万円</v>
      </c>
      <c r="R36" s="410"/>
      <c r="S36" s="421"/>
      <c r="T36" s="421"/>
      <c r="U36" s="421"/>
      <c r="V36" s="421"/>
      <c r="W36" s="421"/>
      <c r="X36" s="421"/>
      <c r="Y36" s="421"/>
      <c r="Z36" s="421"/>
      <c r="AA36" s="421"/>
      <c r="AB36" s="421"/>
      <c r="AC36" s="421"/>
      <c r="AD36" s="421"/>
      <c r="AE36" s="421"/>
      <c r="AF36" s="421"/>
      <c r="AG36" s="421"/>
      <c r="AH36" s="421"/>
      <c r="AI36" s="421"/>
      <c r="AJ36" s="421"/>
      <c r="AK36" s="421"/>
      <c r="AL36" s="421"/>
      <c r="AM36" s="421"/>
      <c r="AN36" s="421"/>
    </row>
    <row r="37" spans="1:40">
      <c r="A37" s="383"/>
      <c r="B37" s="421"/>
      <c r="C37" s="421"/>
      <c r="D37" s="421"/>
      <c r="E37" s="421"/>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421"/>
      <c r="AF37" s="421"/>
      <c r="AG37" s="421"/>
      <c r="AH37" s="421"/>
      <c r="AI37" s="421"/>
      <c r="AJ37" s="421"/>
      <c r="AK37" s="421"/>
      <c r="AL37" s="421"/>
      <c r="AM37" s="421"/>
      <c r="AN37" s="421"/>
    </row>
    <row r="38" spans="1:40" ht="13.15" thickBot="1">
      <c r="A38" s="383"/>
      <c r="B38" s="383"/>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c r="AG38" s="383"/>
      <c r="AH38" s="383"/>
      <c r="AI38" s="383"/>
      <c r="AJ38" s="383"/>
      <c r="AK38" s="383"/>
      <c r="AL38" s="383"/>
      <c r="AM38" s="383"/>
      <c r="AN38" s="383"/>
    </row>
    <row r="39" spans="1:40">
      <c r="A39" s="383"/>
      <c r="B39" s="383"/>
      <c r="C39" s="437" t="s">
        <v>198</v>
      </c>
      <c r="D39" s="438"/>
      <c r="E39" s="438"/>
      <c r="F39" s="438"/>
      <c r="G39" s="438"/>
      <c r="H39" s="438"/>
      <c r="I39" s="438"/>
      <c r="J39" s="438"/>
      <c r="K39" s="438"/>
      <c r="L39" s="438"/>
      <c r="M39" s="438"/>
      <c r="N39" s="438"/>
      <c r="O39" s="438"/>
      <c r="P39" s="438"/>
      <c r="Q39" s="439"/>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row>
    <row r="40" spans="1:40" ht="13.15" thickBot="1">
      <c r="A40" s="383"/>
      <c r="B40" s="383"/>
      <c r="C40" s="440"/>
      <c r="D40" s="441"/>
      <c r="E40" s="441"/>
      <c r="F40" s="441"/>
      <c r="G40" s="1081">
        <f>計算表!C90</f>
        <v>0</v>
      </c>
      <c r="H40" s="1082"/>
      <c r="I40" s="1082"/>
      <c r="J40" s="1082"/>
      <c r="K40" s="1082"/>
      <c r="L40" s="441" t="str">
        <f>H8</f>
        <v>百万円</v>
      </c>
      <c r="M40" s="441"/>
      <c r="N40" s="441"/>
      <c r="O40" s="441"/>
      <c r="P40" s="441"/>
      <c r="Q40" s="442"/>
      <c r="R40" s="383"/>
      <c r="S40" s="383"/>
      <c r="T40" s="383"/>
      <c r="U40" s="383"/>
      <c r="V40" s="383"/>
      <c r="W40" s="383"/>
      <c r="X40" s="383"/>
      <c r="Y40" s="383"/>
      <c r="Z40" s="383"/>
      <c r="AA40" s="383"/>
      <c r="AB40" s="383"/>
      <c r="AC40" s="383"/>
      <c r="AD40" s="383"/>
      <c r="AE40" s="383"/>
      <c r="AF40" s="383"/>
      <c r="AG40" s="383"/>
      <c r="AH40" s="383"/>
      <c r="AI40" s="383"/>
      <c r="AJ40" s="383"/>
      <c r="AK40" s="383"/>
      <c r="AL40" s="383"/>
      <c r="AM40" s="383"/>
      <c r="AN40" s="383"/>
    </row>
    <row r="41" spans="1:40">
      <c r="A41" s="383"/>
      <c r="B41" s="383"/>
      <c r="C41" s="390"/>
      <c r="D41" s="390"/>
      <c r="E41" s="390"/>
      <c r="F41" s="390"/>
      <c r="G41" s="390"/>
      <c r="H41" s="390"/>
      <c r="I41" s="390"/>
      <c r="J41" s="390"/>
      <c r="K41" s="390"/>
      <c r="L41" s="390"/>
      <c r="M41" s="390"/>
      <c r="N41" s="390"/>
      <c r="O41" s="390"/>
      <c r="P41" s="390"/>
      <c r="Q41" s="390"/>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383"/>
    </row>
    <row r="42" spans="1:40">
      <c r="A42" s="383"/>
      <c r="B42" s="383"/>
      <c r="C42" s="390"/>
      <c r="D42" s="390"/>
      <c r="E42" s="390"/>
      <c r="F42" s="390"/>
      <c r="G42" s="390"/>
      <c r="H42" s="383" t="str">
        <f>"×消費転換係数 "&amp;入力表!E48</f>
        <v>×消費転換係数 0.694462161614837</v>
      </c>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row>
    <row r="43" spans="1:40" ht="13.15" thickBot="1">
      <c r="A43" s="383"/>
      <c r="B43" s="383"/>
      <c r="C43" s="383"/>
      <c r="D43" s="383"/>
      <c r="E43" s="383"/>
      <c r="F43" s="383"/>
      <c r="G43" s="383"/>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3"/>
      <c r="AF43" s="383"/>
      <c r="AG43" s="383"/>
      <c r="AH43" s="383"/>
      <c r="AI43" s="383"/>
      <c r="AJ43" s="383"/>
      <c r="AK43" s="383"/>
      <c r="AL43" s="383"/>
      <c r="AM43" s="383"/>
      <c r="AN43" s="383"/>
    </row>
    <row r="44" spans="1:40">
      <c r="A44" s="383"/>
      <c r="B44" s="383"/>
      <c r="C44" s="413" t="s">
        <v>199</v>
      </c>
      <c r="D44" s="414"/>
      <c r="E44" s="414"/>
      <c r="F44" s="414"/>
      <c r="G44" s="414"/>
      <c r="H44" s="414"/>
      <c r="I44" s="414"/>
      <c r="J44" s="414"/>
      <c r="K44" s="414"/>
      <c r="L44" s="414"/>
      <c r="M44" s="414"/>
      <c r="N44" s="414"/>
      <c r="O44" s="414"/>
      <c r="P44" s="415"/>
      <c r="Q44" s="383"/>
      <c r="R44" s="383"/>
      <c r="S44" s="383"/>
      <c r="T44" s="383"/>
      <c r="U44" s="383"/>
      <c r="V44" s="383"/>
      <c r="W44" s="383"/>
      <c r="X44" s="383"/>
      <c r="Y44" s="383"/>
      <c r="Z44" s="383"/>
      <c r="AA44" s="383"/>
      <c r="AB44" s="383"/>
      <c r="AC44" s="383"/>
      <c r="AD44" s="383"/>
      <c r="AE44" s="383"/>
      <c r="AF44" s="383"/>
      <c r="AG44" s="383"/>
      <c r="AH44" s="383"/>
      <c r="AI44" s="383"/>
      <c r="AJ44" s="383"/>
      <c r="AK44" s="383"/>
      <c r="AL44" s="383"/>
      <c r="AM44" s="383"/>
      <c r="AN44" s="383"/>
    </row>
    <row r="45" spans="1:40" ht="13.15" thickBot="1">
      <c r="A45" s="383"/>
      <c r="B45" s="383"/>
      <c r="C45" s="443"/>
      <c r="D45" s="417"/>
      <c r="E45" s="417"/>
      <c r="F45" s="417"/>
      <c r="G45" s="1084">
        <f>計算表!E90</f>
        <v>0</v>
      </c>
      <c r="H45" s="1067"/>
      <c r="I45" s="1067"/>
      <c r="J45" s="1067"/>
      <c r="K45" s="1067"/>
      <c r="L45" s="417" t="str">
        <f>H8</f>
        <v>百万円</v>
      </c>
      <c r="M45" s="417"/>
      <c r="N45" s="417"/>
      <c r="O45" s="417"/>
      <c r="P45" s="418"/>
      <c r="Q45" s="383"/>
      <c r="R45" s="383"/>
      <c r="S45" s="383"/>
      <c r="T45" s="383"/>
      <c r="U45" s="383"/>
      <c r="V45" s="383"/>
      <c r="W45" s="383"/>
      <c r="X45" s="383"/>
      <c r="Y45" s="383"/>
      <c r="Z45" s="383"/>
      <c r="AA45" s="383"/>
      <c r="AB45" s="383"/>
      <c r="AC45" s="383"/>
      <c r="AD45" s="383"/>
      <c r="AE45" s="383"/>
      <c r="AF45" s="383"/>
      <c r="AG45" s="383"/>
      <c r="AH45" s="383"/>
      <c r="AI45" s="383"/>
      <c r="AJ45" s="383"/>
      <c r="AK45" s="383"/>
      <c r="AL45" s="383"/>
      <c r="AM45" s="383"/>
      <c r="AN45" s="383"/>
    </row>
    <row r="46" spans="1:40">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c r="Z46" s="383"/>
      <c r="AA46" s="383"/>
      <c r="AB46" s="383"/>
      <c r="AC46" s="383"/>
      <c r="AD46" s="383"/>
      <c r="AE46" s="383"/>
      <c r="AF46" s="383"/>
      <c r="AG46" s="383"/>
      <c r="AH46" s="383"/>
      <c r="AI46" s="383"/>
      <c r="AJ46" s="383"/>
      <c r="AK46" s="383"/>
      <c r="AL46" s="383"/>
      <c r="AM46" s="383"/>
      <c r="AN46" s="383"/>
    </row>
    <row r="47" spans="1:40">
      <c r="A47" s="383"/>
      <c r="B47" s="383"/>
      <c r="C47" s="383"/>
      <c r="D47" s="383"/>
      <c r="E47" s="383"/>
      <c r="F47" s="383"/>
      <c r="G47" s="383"/>
      <c r="H47" s="383" t="s">
        <v>200</v>
      </c>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c r="AN47" s="383"/>
    </row>
    <row r="48" spans="1:40">
      <c r="A48" s="383"/>
      <c r="B48" s="383"/>
      <c r="C48" s="383"/>
      <c r="D48" s="383"/>
      <c r="E48" s="383"/>
      <c r="F48" s="383"/>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c r="AF48" s="383"/>
      <c r="AG48" s="383"/>
      <c r="AH48" s="383"/>
      <c r="AI48" s="383"/>
      <c r="AJ48" s="383"/>
      <c r="AK48" s="383"/>
      <c r="AL48" s="383"/>
      <c r="AM48" s="383"/>
      <c r="AN48" s="383"/>
    </row>
    <row r="49" spans="1:40">
      <c r="A49" s="383"/>
      <c r="B49" s="383"/>
      <c r="C49" s="383"/>
      <c r="D49" s="383"/>
      <c r="E49" s="383"/>
      <c r="F49" s="383"/>
      <c r="G49" s="383"/>
      <c r="H49" s="383" t="s">
        <v>179</v>
      </c>
      <c r="I49" s="383"/>
      <c r="J49" s="383"/>
      <c r="K49" s="383"/>
      <c r="L49" s="383"/>
      <c r="M49" s="383"/>
      <c r="N49" s="383" t="s">
        <v>170</v>
      </c>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row>
    <row r="50" spans="1:40" ht="13.15" thickBot="1">
      <c r="A50" s="383"/>
      <c r="B50" s="383"/>
      <c r="C50" s="383"/>
      <c r="D50" s="383"/>
      <c r="E50" s="383"/>
      <c r="F50" s="383"/>
      <c r="G50" s="383"/>
      <c r="H50" s="383"/>
      <c r="I50" s="383"/>
      <c r="J50" s="383"/>
      <c r="K50" s="383"/>
      <c r="L50" s="383"/>
      <c r="M50" s="383"/>
      <c r="N50" s="383"/>
      <c r="O50" s="383"/>
      <c r="P50" s="383"/>
      <c r="Q50" s="412"/>
      <c r="R50" s="412"/>
      <c r="S50" s="412"/>
      <c r="T50" s="412"/>
      <c r="U50" s="412"/>
      <c r="V50" s="412"/>
      <c r="W50" s="412"/>
      <c r="X50" s="412"/>
      <c r="Y50" s="412"/>
      <c r="Z50" s="412"/>
      <c r="AA50" s="412"/>
      <c r="AB50" s="383"/>
      <c r="AC50" s="383"/>
      <c r="AD50" s="383"/>
      <c r="AE50" s="383"/>
      <c r="AF50" s="383"/>
      <c r="AG50" s="383"/>
      <c r="AH50" s="383"/>
      <c r="AI50" s="383"/>
      <c r="AJ50" s="383"/>
      <c r="AK50" s="383"/>
      <c r="AL50" s="383"/>
      <c r="AM50" s="383"/>
      <c r="AN50" s="383"/>
    </row>
    <row r="51" spans="1:40">
      <c r="A51" s="383"/>
      <c r="B51" s="383"/>
      <c r="C51" s="413" t="s">
        <v>77</v>
      </c>
      <c r="D51" s="414"/>
      <c r="E51" s="414"/>
      <c r="F51" s="414"/>
      <c r="G51" s="414"/>
      <c r="H51" s="414"/>
      <c r="I51" s="414"/>
      <c r="J51" s="415"/>
      <c r="K51" s="416" t="s">
        <v>170</v>
      </c>
      <c r="L51" s="390"/>
      <c r="M51" s="390" t="s">
        <v>170</v>
      </c>
      <c r="N51" s="390"/>
      <c r="O51" s="390"/>
      <c r="P51" s="390"/>
      <c r="Q51" s="412"/>
      <c r="R51" s="412"/>
      <c r="S51" s="412"/>
      <c r="T51" s="412"/>
      <c r="U51" s="412"/>
      <c r="V51" s="412"/>
      <c r="W51" s="412"/>
      <c r="X51" s="412"/>
      <c r="Y51" s="412"/>
      <c r="Z51" s="412"/>
      <c r="AA51" s="412"/>
      <c r="AB51" s="383"/>
      <c r="AC51" s="383"/>
      <c r="AD51" s="383"/>
      <c r="AE51" s="383"/>
      <c r="AF51" s="383"/>
      <c r="AG51" s="383"/>
      <c r="AH51" s="383"/>
      <c r="AI51" s="383"/>
      <c r="AJ51" s="383"/>
      <c r="AK51" s="383"/>
      <c r="AL51" s="383"/>
      <c r="AM51" s="383"/>
      <c r="AN51" s="383"/>
    </row>
    <row r="52" spans="1:40" ht="13.15" thickBot="1">
      <c r="A52" s="383"/>
      <c r="B52" s="383"/>
      <c r="C52" s="443"/>
      <c r="D52" s="1084">
        <f>計算表!I90</f>
        <v>0</v>
      </c>
      <c r="E52" s="1067"/>
      <c r="F52" s="1067"/>
      <c r="G52" s="1067"/>
      <c r="H52" s="1067"/>
      <c r="I52" s="417" t="str">
        <f>H8</f>
        <v>百万円</v>
      </c>
      <c r="J52" s="418"/>
      <c r="K52" s="1068" t="s">
        <v>170</v>
      </c>
      <c r="L52" s="1070"/>
      <c r="M52" s="1070"/>
      <c r="N52" s="1070"/>
      <c r="O52" s="383" t="s">
        <v>170</v>
      </c>
      <c r="P52" s="383"/>
      <c r="Q52" s="412"/>
      <c r="R52" s="412"/>
      <c r="S52" s="412"/>
      <c r="T52" s="412"/>
      <c r="U52" s="412"/>
      <c r="V52" s="412"/>
      <c r="W52" s="412"/>
      <c r="X52" s="412"/>
      <c r="Y52" s="412"/>
      <c r="Z52" s="412"/>
      <c r="AA52" s="412"/>
      <c r="AB52" s="383"/>
      <c r="AC52" s="383"/>
      <c r="AD52" s="383"/>
      <c r="AE52" s="383"/>
      <c r="AF52" s="383"/>
      <c r="AG52" s="383"/>
      <c r="AH52" s="383"/>
      <c r="AI52" s="383"/>
      <c r="AJ52" s="383"/>
      <c r="AK52" s="383"/>
      <c r="AL52" s="383"/>
      <c r="AM52" s="383"/>
      <c r="AN52" s="383"/>
    </row>
    <row r="53" spans="1:40">
      <c r="A53" s="383"/>
      <c r="B53" s="383"/>
      <c r="C53" s="412"/>
      <c r="D53" s="412"/>
      <c r="E53" s="412"/>
      <c r="F53" s="383"/>
      <c r="G53" s="383"/>
      <c r="H53" s="412"/>
      <c r="I53" s="412"/>
      <c r="J53" s="412"/>
      <c r="K53" s="412"/>
      <c r="L53" s="412"/>
      <c r="M53" s="412"/>
      <c r="N53" s="412"/>
      <c r="O53" s="412"/>
      <c r="P53" s="412"/>
      <c r="Q53" s="383"/>
      <c r="R53" s="383"/>
      <c r="S53" s="383"/>
      <c r="T53" s="383"/>
      <c r="U53" s="383"/>
      <c r="V53" s="383"/>
      <c r="W53" s="383"/>
      <c r="X53" s="383"/>
      <c r="Y53" s="383"/>
      <c r="Z53" s="383"/>
      <c r="AA53" s="383"/>
      <c r="AB53" s="383"/>
      <c r="AC53" s="383"/>
      <c r="AD53" s="383"/>
      <c r="AE53" s="383"/>
      <c r="AF53" s="383"/>
      <c r="AG53" s="383"/>
      <c r="AH53" s="383"/>
      <c r="AI53" s="383"/>
      <c r="AJ53" s="383"/>
      <c r="AK53" s="383"/>
      <c r="AL53" s="383"/>
      <c r="AM53" s="383"/>
      <c r="AN53" s="383"/>
    </row>
    <row r="54" spans="1:40" ht="20.25">
      <c r="A54" s="383"/>
      <c r="B54" s="383"/>
      <c r="C54" s="412"/>
      <c r="D54" s="412"/>
      <c r="E54" s="412"/>
      <c r="F54" s="383"/>
      <c r="G54" s="383"/>
      <c r="H54" s="419" t="s" ph="1">
        <v>192</v>
      </c>
      <c r="I54" s="383"/>
      <c r="J54" s="412"/>
      <c r="K54" s="412"/>
      <c r="L54" s="412"/>
      <c r="M54" s="412"/>
      <c r="N54" s="412"/>
      <c r="O54" s="412"/>
      <c r="P54" s="412"/>
      <c r="Q54" s="383"/>
      <c r="R54" s="383"/>
      <c r="S54" s="383"/>
      <c r="T54" s="383"/>
      <c r="U54" s="383"/>
      <c r="V54" s="383"/>
      <c r="W54" s="383"/>
      <c r="X54" s="383"/>
      <c r="Y54" s="383"/>
      <c r="Z54" s="383"/>
      <c r="AA54" s="383"/>
      <c r="AB54" s="383"/>
      <c r="AC54" s="383"/>
      <c r="AD54" s="383"/>
      <c r="AE54" s="383"/>
      <c r="AF54" s="383"/>
      <c r="AG54" s="383"/>
      <c r="AH54" s="383"/>
      <c r="AI54" s="383"/>
      <c r="AJ54" s="383"/>
      <c r="AK54" s="383"/>
      <c r="AL54" s="383"/>
      <c r="AM54" s="383"/>
      <c r="AN54" s="383"/>
    </row>
    <row r="55" spans="1:40" ht="13.15" thickBot="1">
      <c r="A55" s="383"/>
      <c r="B55" s="444" t="s">
        <v>201</v>
      </c>
      <c r="C55" s="445"/>
      <c r="D55" s="445"/>
      <c r="E55" s="445"/>
      <c r="F55" s="445"/>
      <c r="G55" s="445"/>
      <c r="H55" s="445"/>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5"/>
      <c r="AH55" s="445"/>
      <c r="AI55" s="445"/>
      <c r="AJ55" s="445"/>
      <c r="AK55" s="445"/>
      <c r="AL55" s="445"/>
      <c r="AM55" s="445"/>
      <c r="AN55" s="445"/>
    </row>
    <row r="56" spans="1:40">
      <c r="A56" s="383"/>
      <c r="B56" s="445"/>
      <c r="C56" s="446" t="s">
        <v>202</v>
      </c>
      <c r="D56" s="447"/>
      <c r="E56" s="447"/>
      <c r="F56" s="447"/>
      <c r="G56" s="447"/>
      <c r="H56" s="447"/>
      <c r="I56" s="447"/>
      <c r="J56" s="447"/>
      <c r="K56" s="447"/>
      <c r="L56" s="447"/>
      <c r="M56" s="447"/>
      <c r="N56" s="447"/>
      <c r="O56" s="447"/>
      <c r="P56" s="447"/>
      <c r="Q56" s="448"/>
      <c r="R56" s="445"/>
      <c r="S56" s="445"/>
      <c r="T56" s="445"/>
      <c r="U56" s="445"/>
      <c r="V56" s="445"/>
      <c r="W56" s="445"/>
      <c r="X56" s="445"/>
      <c r="Y56" s="445"/>
      <c r="Z56" s="445"/>
      <c r="AA56" s="445"/>
      <c r="AB56" s="445"/>
      <c r="AC56" s="445"/>
      <c r="AD56" s="445" t="s">
        <v>181</v>
      </c>
      <c r="AE56" s="445"/>
      <c r="AF56" s="445"/>
      <c r="AG56" s="445"/>
      <c r="AH56" s="449" t="s">
        <v>195</v>
      </c>
      <c r="AI56" s="450"/>
      <c r="AJ56" s="450"/>
      <c r="AK56" s="450"/>
      <c r="AL56" s="1074">
        <f>結果表!E36</f>
        <v>0</v>
      </c>
      <c r="AM56" s="1074"/>
      <c r="AN56" s="451" t="s">
        <v>183</v>
      </c>
    </row>
    <row r="57" spans="1:40" ht="13.15" thickBot="1">
      <c r="A57" s="383"/>
      <c r="B57" s="445"/>
      <c r="C57" s="452"/>
      <c r="D57" s="453"/>
      <c r="E57" s="453"/>
      <c r="F57" s="453"/>
      <c r="G57" s="1075">
        <f>結果表!E33</f>
        <v>0</v>
      </c>
      <c r="H57" s="1076"/>
      <c r="I57" s="1076"/>
      <c r="J57" s="1076"/>
      <c r="K57" s="1076"/>
      <c r="L57" s="453" t="str">
        <f>H8</f>
        <v>百万円</v>
      </c>
      <c r="M57" s="453"/>
      <c r="N57" s="453"/>
      <c r="O57" s="453"/>
      <c r="P57" s="453"/>
      <c r="Q57" s="454"/>
      <c r="R57" s="445"/>
      <c r="S57" s="445"/>
      <c r="T57" s="445"/>
      <c r="U57" s="445"/>
      <c r="V57" s="445"/>
      <c r="W57" s="445"/>
      <c r="X57" s="445"/>
      <c r="Y57" s="445"/>
      <c r="Z57" s="445"/>
      <c r="AA57" s="445"/>
      <c r="AB57" s="445"/>
      <c r="AC57" s="445"/>
      <c r="AD57" s="445" t="s">
        <v>148</v>
      </c>
      <c r="AE57" s="445"/>
      <c r="AF57" s="445"/>
      <c r="AG57" s="445"/>
      <c r="AH57" s="455" t="s">
        <v>170</v>
      </c>
      <c r="AI57" s="455"/>
      <c r="AJ57" s="455"/>
      <c r="AK57" s="455"/>
      <c r="AL57" s="1077" t="s">
        <v>170</v>
      </c>
      <c r="AM57" s="1077"/>
      <c r="AN57" s="455" t="s">
        <v>148</v>
      </c>
    </row>
    <row r="58" spans="1:40">
      <c r="A58" s="383"/>
      <c r="B58" s="445"/>
      <c r="C58" s="456"/>
      <c r="D58" s="456"/>
      <c r="E58" s="456"/>
      <c r="F58" s="456"/>
      <c r="G58" s="456"/>
      <c r="H58" s="456"/>
      <c r="I58" s="456"/>
      <c r="J58" s="456"/>
      <c r="K58" s="456"/>
      <c r="L58" s="456"/>
      <c r="M58" s="456"/>
      <c r="N58" s="445"/>
      <c r="O58" s="445"/>
      <c r="P58" s="445"/>
      <c r="Q58" s="445"/>
      <c r="R58" s="445"/>
      <c r="S58" s="445"/>
      <c r="T58" s="445"/>
      <c r="U58" s="445"/>
      <c r="V58" s="445"/>
      <c r="W58" s="445"/>
      <c r="X58" s="445"/>
      <c r="Y58" s="445"/>
      <c r="Z58" s="445"/>
      <c r="AA58" s="445"/>
      <c r="AB58" s="445"/>
      <c r="AC58" s="445"/>
      <c r="AD58" s="445"/>
      <c r="AE58" s="445"/>
      <c r="AF58" s="445"/>
      <c r="AG58" s="445"/>
      <c r="AH58" s="445"/>
      <c r="AI58" s="445"/>
      <c r="AJ58" s="445"/>
      <c r="AK58" s="445"/>
      <c r="AL58" s="445"/>
      <c r="AM58" s="445"/>
      <c r="AN58" s="445"/>
    </row>
    <row r="59" spans="1:40">
      <c r="A59" s="383"/>
      <c r="B59" s="445"/>
      <c r="C59" s="456"/>
      <c r="D59" s="456"/>
      <c r="E59" s="456"/>
      <c r="F59" s="456"/>
      <c r="G59" s="456"/>
      <c r="H59" s="445" t="s">
        <v>203</v>
      </c>
      <c r="I59" s="445"/>
      <c r="J59" s="456"/>
      <c r="K59" s="456"/>
      <c r="L59" s="456"/>
      <c r="M59" s="456"/>
      <c r="N59" s="445"/>
      <c r="O59" s="445"/>
      <c r="P59" s="445"/>
      <c r="Q59" s="445"/>
      <c r="R59" s="445"/>
      <c r="S59" s="445"/>
      <c r="T59" s="445"/>
      <c r="U59" s="445"/>
      <c r="V59" s="445"/>
      <c r="W59" s="445"/>
      <c r="X59" s="445"/>
      <c r="Y59" s="445"/>
      <c r="Z59" s="445"/>
      <c r="AA59" s="445"/>
      <c r="AB59" s="445"/>
      <c r="AC59" s="445"/>
      <c r="AD59" s="445"/>
      <c r="AE59" s="445"/>
      <c r="AF59" s="445"/>
      <c r="AG59" s="445"/>
      <c r="AH59" s="445"/>
      <c r="AI59" s="445"/>
      <c r="AJ59" s="445"/>
      <c r="AK59" s="445"/>
      <c r="AL59" s="445"/>
      <c r="AM59" s="445"/>
      <c r="AN59" s="445"/>
    </row>
    <row r="60" spans="1:40">
      <c r="A60" s="383"/>
      <c r="B60" s="445"/>
      <c r="C60" s="445"/>
      <c r="D60" s="445"/>
      <c r="E60" s="445"/>
      <c r="F60" s="445"/>
      <c r="G60" s="445"/>
      <c r="H60" s="445" t="s">
        <v>186</v>
      </c>
      <c r="I60" s="445"/>
      <c r="J60" s="445"/>
      <c r="K60" s="445"/>
      <c r="L60" s="445"/>
      <c r="M60" s="445"/>
      <c r="N60" s="445"/>
      <c r="O60" s="445"/>
      <c r="P60" s="445"/>
      <c r="Q60" s="445"/>
      <c r="R60" s="445"/>
      <c r="S60" s="445"/>
      <c r="T60" s="445"/>
      <c r="U60" s="445"/>
      <c r="V60" s="445"/>
      <c r="W60" s="445"/>
      <c r="X60" s="445"/>
      <c r="Y60" s="445"/>
      <c r="Z60" s="445"/>
      <c r="AA60" s="445"/>
      <c r="AB60" s="445"/>
      <c r="AC60" s="445"/>
      <c r="AD60" s="445"/>
      <c r="AE60" s="445"/>
      <c r="AF60" s="445"/>
      <c r="AG60" s="445"/>
      <c r="AH60" s="445"/>
      <c r="AI60" s="445"/>
      <c r="AJ60" s="445"/>
      <c r="AK60" s="445"/>
      <c r="AL60" s="445"/>
      <c r="AM60" s="445"/>
      <c r="AN60" s="445"/>
    </row>
    <row r="61" spans="1:40">
      <c r="A61" s="383"/>
      <c r="B61" s="445"/>
      <c r="C61" s="445"/>
      <c r="D61" s="445"/>
      <c r="E61" s="445"/>
      <c r="F61" s="445"/>
      <c r="G61" s="445"/>
      <c r="H61" s="445"/>
      <c r="I61" s="445"/>
      <c r="J61" s="445"/>
      <c r="K61" s="445"/>
      <c r="L61" s="445"/>
      <c r="M61" s="445"/>
      <c r="N61" s="445"/>
      <c r="O61" s="445"/>
      <c r="P61" s="445"/>
      <c r="Q61" s="445"/>
      <c r="R61" s="445"/>
      <c r="S61" s="445"/>
      <c r="T61" s="445"/>
      <c r="U61" s="445"/>
      <c r="V61" s="445"/>
      <c r="W61" s="445"/>
      <c r="X61" s="445"/>
      <c r="Y61" s="445"/>
      <c r="Z61" s="445"/>
      <c r="AA61" s="445"/>
      <c r="AB61" s="445"/>
      <c r="AC61" s="445"/>
      <c r="AD61" s="445"/>
      <c r="AE61" s="445"/>
      <c r="AF61" s="445"/>
      <c r="AG61" s="445"/>
      <c r="AH61" s="445"/>
      <c r="AI61" s="445"/>
      <c r="AJ61" s="445"/>
      <c r="AK61" s="445"/>
      <c r="AL61" s="445"/>
      <c r="AM61" s="445"/>
      <c r="AN61" s="445"/>
    </row>
    <row r="62" spans="1:40" ht="13.15" thickBot="1">
      <c r="A62" s="383"/>
      <c r="B62" s="445"/>
      <c r="C62" s="445"/>
      <c r="D62" s="445"/>
      <c r="E62" s="457" t="s">
        <v>196</v>
      </c>
      <c r="F62" s="455"/>
      <c r="G62" s="455"/>
      <c r="H62" s="455"/>
      <c r="I62" s="455"/>
      <c r="J62" s="455"/>
      <c r="K62" s="455"/>
      <c r="L62" s="1083">
        <f>結果表!E34</f>
        <v>0</v>
      </c>
      <c r="M62" s="1083"/>
      <c r="N62" s="1083"/>
      <c r="O62" s="1083"/>
      <c r="P62" s="455" t="str">
        <f>H8</f>
        <v>百万円</v>
      </c>
      <c r="Q62" s="458"/>
      <c r="R62" s="445"/>
      <c r="S62" s="445"/>
      <c r="T62" s="445"/>
      <c r="U62" s="445"/>
      <c r="V62" s="445"/>
      <c r="W62" s="445"/>
      <c r="X62" s="445"/>
      <c r="Y62" s="445"/>
      <c r="Z62" s="445"/>
      <c r="AA62" s="445"/>
      <c r="AB62" s="445"/>
      <c r="AC62" s="445"/>
      <c r="AD62" s="445"/>
      <c r="AE62" s="445"/>
      <c r="AF62" s="445"/>
      <c r="AG62" s="445"/>
      <c r="AH62" s="445"/>
      <c r="AI62" s="445"/>
      <c r="AJ62" s="445"/>
      <c r="AK62" s="445"/>
      <c r="AL62" s="445"/>
      <c r="AM62" s="445"/>
      <c r="AN62" s="445"/>
    </row>
    <row r="63" spans="1:40" ht="13.15" thickBot="1">
      <c r="A63" s="383"/>
      <c r="B63" s="445"/>
      <c r="C63" s="445"/>
      <c r="D63" s="445"/>
      <c r="E63" s="459"/>
      <c r="F63" s="408" t="s">
        <v>204</v>
      </c>
      <c r="G63" s="409"/>
      <c r="H63" s="409"/>
      <c r="I63" s="409"/>
      <c r="J63" s="409"/>
      <c r="K63" s="409"/>
      <c r="L63" s="1072">
        <f>結果表!E35</f>
        <v>0</v>
      </c>
      <c r="M63" s="1072"/>
      <c r="N63" s="1072"/>
      <c r="O63" s="1072"/>
      <c r="P63" s="409" t="str">
        <f>H8</f>
        <v>百万円</v>
      </c>
      <c r="Q63" s="410"/>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row>
    <row r="64" spans="1:40">
      <c r="A64" s="383"/>
      <c r="B64" s="445"/>
      <c r="C64" s="445"/>
      <c r="D64" s="445"/>
      <c r="E64" s="445"/>
      <c r="F64" s="445"/>
      <c r="G64" s="445"/>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row>
    <row r="65" spans="1:40">
      <c r="A65" s="460"/>
      <c r="B65" s="460"/>
      <c r="C65" s="460"/>
      <c r="D65" s="460"/>
      <c r="E65" s="460"/>
      <c r="F65" s="460"/>
      <c r="G65" s="460"/>
      <c r="H65" s="460"/>
      <c r="I65" s="460"/>
      <c r="J65" s="460"/>
      <c r="K65" s="460"/>
      <c r="L65" s="460"/>
      <c r="M65" s="460"/>
      <c r="N65" s="460"/>
      <c r="O65" s="460"/>
      <c r="P65" s="460"/>
      <c r="Q65" s="460"/>
      <c r="R65" s="460"/>
      <c r="S65" s="460"/>
      <c r="T65" s="460"/>
      <c r="U65" s="460"/>
      <c r="V65" s="460"/>
      <c r="W65" s="460"/>
      <c r="X65" s="460"/>
      <c r="Y65" s="460"/>
      <c r="Z65" s="460"/>
      <c r="AA65" s="460"/>
      <c r="AB65" s="460"/>
      <c r="AC65" s="460"/>
      <c r="AD65" s="460"/>
      <c r="AE65" s="460"/>
      <c r="AF65" s="460"/>
      <c r="AG65" s="460"/>
      <c r="AH65" s="460"/>
      <c r="AI65" s="460"/>
      <c r="AJ65" s="460"/>
      <c r="AK65" s="460"/>
      <c r="AL65" s="460"/>
      <c r="AM65" s="460"/>
      <c r="AN65" s="460"/>
    </row>
    <row r="66" spans="1:40">
      <c r="A66" s="460"/>
      <c r="B66" s="460"/>
      <c r="C66" s="460"/>
      <c r="D66" s="460"/>
      <c r="E66" s="460"/>
      <c r="F66" s="460"/>
      <c r="G66" s="460"/>
      <c r="H66" s="460"/>
      <c r="I66" s="460"/>
      <c r="J66" s="460"/>
      <c r="K66" s="460"/>
      <c r="L66" s="460"/>
      <c r="M66" s="460"/>
      <c r="N66" s="460"/>
      <c r="O66" s="460"/>
      <c r="P66" s="460"/>
      <c r="Q66" s="460"/>
      <c r="R66" s="460"/>
      <c r="S66" s="460"/>
      <c r="T66" s="460"/>
      <c r="U66" s="460"/>
      <c r="V66" s="460"/>
      <c r="W66" s="460"/>
      <c r="X66" s="460"/>
      <c r="Y66" s="460"/>
      <c r="Z66" s="460"/>
      <c r="AA66" s="460"/>
      <c r="AB66" s="460"/>
      <c r="AC66" s="460"/>
      <c r="AD66" s="460"/>
      <c r="AE66" s="460"/>
      <c r="AF66" s="460"/>
      <c r="AG66" s="460"/>
      <c r="AH66" s="460"/>
      <c r="AI66" s="460"/>
      <c r="AJ66" s="460"/>
      <c r="AK66" s="460"/>
      <c r="AL66" s="460"/>
      <c r="AM66" s="460"/>
      <c r="AN66" s="460"/>
    </row>
    <row r="67" spans="1:40" ht="13.15" thickBot="1">
      <c r="A67" s="460"/>
      <c r="B67" s="460"/>
      <c r="C67" s="460"/>
      <c r="D67" s="460"/>
      <c r="E67" s="460"/>
      <c r="F67" s="460"/>
      <c r="G67" s="460"/>
      <c r="H67" s="460"/>
      <c r="I67" s="460"/>
      <c r="J67" s="460"/>
      <c r="K67" s="460"/>
      <c r="L67" s="460"/>
      <c r="M67" s="460"/>
      <c r="N67" s="460"/>
      <c r="O67" s="460"/>
      <c r="P67" s="460"/>
      <c r="Q67" s="460"/>
      <c r="R67" s="460"/>
      <c r="S67" s="460"/>
      <c r="T67" s="460"/>
      <c r="U67" s="460"/>
      <c r="V67" s="460"/>
      <c r="W67" s="460"/>
      <c r="X67" s="460"/>
      <c r="Y67" s="460"/>
      <c r="Z67" s="460"/>
      <c r="AA67" s="460"/>
      <c r="AB67" s="460"/>
      <c r="AC67" s="460"/>
      <c r="AD67" s="460"/>
      <c r="AE67" s="460"/>
      <c r="AF67" s="460"/>
      <c r="AG67" s="460"/>
      <c r="AH67" s="460"/>
      <c r="AI67" s="460"/>
      <c r="AJ67" s="460"/>
      <c r="AK67" s="460"/>
      <c r="AL67" s="460"/>
      <c r="AM67" s="460"/>
      <c r="AN67" s="460"/>
    </row>
    <row r="68" spans="1:40" ht="13.15" thickBot="1">
      <c r="A68" s="460"/>
      <c r="B68" s="461" t="s">
        <v>53</v>
      </c>
      <c r="C68" s="462"/>
      <c r="D68" s="462"/>
      <c r="E68" s="462"/>
      <c r="F68" s="463"/>
      <c r="G68" s="461" t="s">
        <v>205</v>
      </c>
      <c r="H68" s="464"/>
      <c r="I68" s="464"/>
      <c r="J68" s="464"/>
      <c r="K68" s="464"/>
      <c r="L68" s="464"/>
      <c r="M68" s="465"/>
      <c r="N68" s="465"/>
      <c r="O68" s="465"/>
      <c r="P68" s="465"/>
      <c r="Q68" s="465"/>
      <c r="R68" s="465"/>
      <c r="S68" s="465"/>
      <c r="T68" s="465"/>
      <c r="U68" s="465"/>
      <c r="V68" s="465"/>
      <c r="W68" s="465"/>
      <c r="X68" s="465"/>
      <c r="Y68" s="465"/>
      <c r="Z68" s="465"/>
      <c r="AA68" s="465"/>
      <c r="AB68" s="465"/>
      <c r="AC68" s="465"/>
      <c r="AD68" s="462"/>
      <c r="AE68" s="462"/>
      <c r="AF68" s="462"/>
      <c r="AG68" s="462"/>
      <c r="AH68" s="463"/>
      <c r="AI68" s="460"/>
      <c r="AJ68" s="460"/>
      <c r="AK68" s="460"/>
      <c r="AL68" s="460"/>
      <c r="AM68" s="460"/>
      <c r="AN68" s="460"/>
    </row>
    <row r="69" spans="1:40" ht="13.15" thickBot="1">
      <c r="A69" s="460"/>
      <c r="B69" s="466" t="s">
        <v>206</v>
      </c>
      <c r="C69" s="467"/>
      <c r="D69" s="467"/>
      <c r="E69" s="467"/>
      <c r="F69" s="468"/>
      <c r="G69" s="466" t="s">
        <v>207</v>
      </c>
      <c r="H69" s="469"/>
      <c r="I69" s="469"/>
      <c r="J69" s="469"/>
      <c r="K69" s="469"/>
      <c r="L69" s="469"/>
      <c r="M69" s="470"/>
      <c r="N69" s="470"/>
      <c r="O69" s="470"/>
      <c r="P69" s="470"/>
      <c r="Q69" s="470"/>
      <c r="R69" s="470"/>
      <c r="S69" s="470"/>
      <c r="T69" s="470"/>
      <c r="U69" s="470"/>
      <c r="V69" s="470"/>
      <c r="W69" s="470"/>
      <c r="X69" s="470"/>
      <c r="Y69" s="470"/>
      <c r="Z69" s="470"/>
      <c r="AA69" s="470"/>
      <c r="AB69" s="470"/>
      <c r="AC69" s="470"/>
      <c r="AD69" s="467"/>
      <c r="AE69" s="467"/>
      <c r="AF69" s="467"/>
      <c r="AG69" s="467"/>
      <c r="AH69" s="468"/>
      <c r="AI69" s="460"/>
      <c r="AJ69" s="460"/>
      <c r="AK69" s="460"/>
      <c r="AL69" s="460"/>
      <c r="AM69" s="460"/>
      <c r="AN69" s="460"/>
    </row>
    <row r="70" spans="1:40" ht="13.15" thickBot="1">
      <c r="A70" s="460"/>
      <c r="B70" s="471" t="s">
        <v>208</v>
      </c>
      <c r="C70" s="472"/>
      <c r="D70" s="472"/>
      <c r="E70" s="472"/>
      <c r="F70" s="473"/>
      <c r="G70" s="471" t="s">
        <v>209</v>
      </c>
      <c r="H70" s="474"/>
      <c r="I70" s="474"/>
      <c r="J70" s="474"/>
      <c r="K70" s="474"/>
      <c r="L70" s="474"/>
      <c r="M70" s="475"/>
      <c r="N70" s="475"/>
      <c r="O70" s="475"/>
      <c r="P70" s="475"/>
      <c r="Q70" s="475"/>
      <c r="R70" s="475"/>
      <c r="S70" s="475"/>
      <c r="T70" s="475"/>
      <c r="U70" s="475"/>
      <c r="V70" s="475"/>
      <c r="W70" s="475"/>
      <c r="X70" s="475"/>
      <c r="Y70" s="475"/>
      <c r="Z70" s="475"/>
      <c r="AA70" s="475"/>
      <c r="AB70" s="475"/>
      <c r="AC70" s="475"/>
      <c r="AD70" s="472"/>
      <c r="AE70" s="472"/>
      <c r="AF70" s="472"/>
      <c r="AG70" s="472"/>
      <c r="AH70" s="473"/>
      <c r="AI70" s="460"/>
      <c r="AJ70" s="460"/>
      <c r="AK70" s="460"/>
      <c r="AL70" s="460"/>
      <c r="AM70" s="460"/>
      <c r="AN70" s="460"/>
    </row>
    <row r="71" spans="1:40">
      <c r="A71" s="460"/>
      <c r="B71" s="460"/>
      <c r="C71" s="460"/>
      <c r="D71" s="460"/>
      <c r="E71" s="460"/>
      <c r="F71" s="460"/>
      <c r="G71" s="460"/>
      <c r="H71" s="460"/>
      <c r="I71" s="460"/>
      <c r="J71" s="460"/>
      <c r="K71" s="460"/>
      <c r="L71" s="460"/>
      <c r="M71" s="460"/>
      <c r="N71" s="460"/>
      <c r="O71" s="460"/>
      <c r="P71" s="460"/>
      <c r="Q71" s="460"/>
      <c r="R71" s="460"/>
      <c r="S71" s="460"/>
      <c r="T71" s="460"/>
      <c r="U71" s="460"/>
      <c r="V71" s="460"/>
      <c r="W71" s="460"/>
      <c r="X71" s="460"/>
      <c r="Y71" s="460"/>
      <c r="Z71" s="460"/>
      <c r="AA71" s="460"/>
      <c r="AB71" s="460"/>
      <c r="AC71" s="460"/>
      <c r="AD71" s="460"/>
      <c r="AE71" s="460"/>
      <c r="AF71" s="460"/>
      <c r="AG71" s="460"/>
      <c r="AH71" s="460"/>
      <c r="AI71" s="460"/>
      <c r="AJ71" s="460"/>
      <c r="AK71" s="460"/>
      <c r="AL71" s="460"/>
      <c r="AM71" s="460"/>
      <c r="AN71" s="460"/>
    </row>
    <row r="72" spans="1:40">
      <c r="A72" s="460"/>
      <c r="B72" s="460"/>
      <c r="C72" s="460"/>
      <c r="D72" s="460"/>
      <c r="E72" s="460"/>
      <c r="F72" s="460"/>
      <c r="G72" s="460"/>
      <c r="H72" s="460"/>
      <c r="I72" s="460"/>
      <c r="J72" s="460"/>
      <c r="K72" s="460"/>
      <c r="L72" s="460"/>
      <c r="M72" s="460"/>
      <c r="N72" s="460"/>
      <c r="O72" s="460"/>
      <c r="P72" s="460"/>
      <c r="Q72" s="460"/>
      <c r="R72" s="460"/>
      <c r="S72" s="460"/>
      <c r="T72" s="460"/>
      <c r="U72" s="460"/>
      <c r="V72" s="460"/>
      <c r="W72" s="460"/>
      <c r="X72" s="460"/>
      <c r="Y72" s="460"/>
      <c r="Z72" s="460"/>
      <c r="AA72" s="460"/>
      <c r="AB72" s="460"/>
      <c r="AC72" s="460"/>
      <c r="AD72" s="460"/>
      <c r="AE72" s="460"/>
      <c r="AF72" s="460"/>
      <c r="AG72" s="460"/>
      <c r="AH72" s="460"/>
      <c r="AI72" s="460"/>
      <c r="AJ72" s="460"/>
      <c r="AK72" s="460"/>
      <c r="AL72" s="460"/>
      <c r="AM72" s="460"/>
      <c r="AN72" s="460"/>
    </row>
    <row r="73" spans="1:40">
      <c r="A73" s="460"/>
      <c r="B73" s="460"/>
      <c r="C73" s="460"/>
      <c r="D73" s="460"/>
      <c r="E73" s="460"/>
      <c r="F73" s="460"/>
      <c r="G73" s="460"/>
      <c r="H73" s="460"/>
      <c r="I73" s="460"/>
      <c r="J73" s="460"/>
      <c r="K73" s="460"/>
      <c r="L73" s="460"/>
      <c r="M73" s="460"/>
      <c r="N73" s="460"/>
      <c r="O73" s="460"/>
      <c r="P73" s="460"/>
      <c r="Q73" s="460"/>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row>
  </sheetData>
  <sheetProtection sheet="1" objects="1" scenarios="1"/>
  <mergeCells count="34">
    <mergeCell ref="L62:O62"/>
    <mergeCell ref="L63:O63"/>
    <mergeCell ref="G45:K45"/>
    <mergeCell ref="D52:H52"/>
    <mergeCell ref="K52:N52"/>
    <mergeCell ref="AL56:AM56"/>
    <mergeCell ref="G57:K57"/>
    <mergeCell ref="AL57:AM57"/>
    <mergeCell ref="H30:L30"/>
    <mergeCell ref="AL30:AM30"/>
    <mergeCell ref="L35:P35"/>
    <mergeCell ref="L36:P36"/>
    <mergeCell ref="G40:K40"/>
    <mergeCell ref="W18:Z18"/>
    <mergeCell ref="S24:W24"/>
    <mergeCell ref="C25:G25"/>
    <mergeCell ref="J25:N25"/>
    <mergeCell ref="AL29:AM29"/>
    <mergeCell ref="H19:L19"/>
    <mergeCell ref="W19:Z19"/>
    <mergeCell ref="B4:F4"/>
    <mergeCell ref="G4:AM4"/>
    <mergeCell ref="C7:N7"/>
    <mergeCell ref="P7:Y7"/>
    <mergeCell ref="AA7:AJ7"/>
    <mergeCell ref="AF8:AI8"/>
    <mergeCell ref="AL12:AM12"/>
    <mergeCell ref="M13:Q13"/>
    <mergeCell ref="AL13:AM13"/>
    <mergeCell ref="C8:G8"/>
    <mergeCell ref="H8:N8"/>
    <mergeCell ref="P8:T8"/>
    <mergeCell ref="U8:Y8"/>
    <mergeCell ref="AA8:AE8"/>
  </mergeCells>
  <phoneticPr fontId="17"/>
  <pageMargins left="0.7" right="0.7" top="0.75" bottom="0.75" header="0.3" footer="0.3"/>
  <pageSetup paperSize="9" scale="7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0"/>
  </sheetPr>
  <dimension ref="A1:AL137"/>
  <sheetViews>
    <sheetView zoomScaleNormal="100" zoomScaleSheetLayoutView="130" workbookViewId="0"/>
  </sheetViews>
  <sheetFormatPr defaultRowHeight="12.75"/>
  <cols>
    <col min="1" max="1" width="9" style="684"/>
    <col min="2" max="2" width="3.265625" style="684" customWidth="1"/>
    <col min="3" max="3" width="26.06640625" style="684" customWidth="1"/>
    <col min="4" max="10" width="10.59765625" style="684" customWidth="1"/>
    <col min="11" max="11" width="16" style="684" customWidth="1"/>
    <col min="12" max="12" width="27.46484375" style="684" bestFit="1" customWidth="1"/>
    <col min="13" max="16" width="9" style="684"/>
    <col min="17" max="18" width="2.59765625" style="684" customWidth="1"/>
    <col min="19" max="20" width="3.265625" style="313" customWidth="1"/>
    <col min="21" max="25" width="9" style="313"/>
    <col min="26" max="27" width="9.265625" style="313" bestFit="1" customWidth="1"/>
    <col min="28" max="32" width="9" style="313"/>
    <col min="33" max="33" width="6.33203125" style="684" customWidth="1"/>
    <col min="34" max="34" width="26.06640625" style="684" customWidth="1"/>
    <col min="35" max="35" width="9" style="684"/>
    <col min="36" max="36" width="9" style="787"/>
    <col min="37" max="259" width="9" style="684"/>
    <col min="260" max="260" width="3.265625" style="684" customWidth="1"/>
    <col min="261" max="261" width="26.06640625" style="684" customWidth="1"/>
    <col min="262" max="267" width="9" style="684"/>
    <col min="268" max="269" width="3.265625" style="684" customWidth="1"/>
    <col min="270" max="274" width="9" style="684"/>
    <col min="275" max="276" width="9.265625" style="684" bestFit="1" customWidth="1"/>
    <col min="277" max="281" width="9" style="684"/>
    <col min="282" max="282" width="3.265625" style="684" customWidth="1"/>
    <col min="283" max="283" width="26.06640625" style="684" customWidth="1"/>
    <col min="284" max="515" width="9" style="684"/>
    <col min="516" max="516" width="3.265625" style="684" customWidth="1"/>
    <col min="517" max="517" width="26.06640625" style="684" customWidth="1"/>
    <col min="518" max="523" width="9" style="684"/>
    <col min="524" max="525" width="3.265625" style="684" customWidth="1"/>
    <col min="526" max="530" width="9" style="684"/>
    <col min="531" max="532" width="9.265625" style="684" bestFit="1" customWidth="1"/>
    <col min="533" max="537" width="9" style="684"/>
    <col min="538" max="538" width="3.265625" style="684" customWidth="1"/>
    <col min="539" max="539" width="26.06640625" style="684" customWidth="1"/>
    <col min="540" max="771" width="9" style="684"/>
    <col min="772" max="772" width="3.265625" style="684" customWidth="1"/>
    <col min="773" max="773" width="26.06640625" style="684" customWidth="1"/>
    <col min="774" max="779" width="9" style="684"/>
    <col min="780" max="781" width="3.265625" style="684" customWidth="1"/>
    <col min="782" max="786" width="9" style="684"/>
    <col min="787" max="788" width="9.265625" style="684" bestFit="1" customWidth="1"/>
    <col min="789" max="793" width="9" style="684"/>
    <col min="794" max="794" width="3.265625" style="684" customWidth="1"/>
    <col min="795" max="795" width="26.06640625" style="684" customWidth="1"/>
    <col min="796" max="1027" width="9" style="684"/>
    <col min="1028" max="1028" width="3.265625" style="684" customWidth="1"/>
    <col min="1029" max="1029" width="26.06640625" style="684" customWidth="1"/>
    <col min="1030" max="1035" width="9" style="684"/>
    <col min="1036" max="1037" width="3.265625" style="684" customWidth="1"/>
    <col min="1038" max="1042" width="9" style="684"/>
    <col min="1043" max="1044" width="9.265625" style="684" bestFit="1" customWidth="1"/>
    <col min="1045" max="1049" width="9" style="684"/>
    <col min="1050" max="1050" width="3.265625" style="684" customWidth="1"/>
    <col min="1051" max="1051" width="26.06640625" style="684" customWidth="1"/>
    <col min="1052" max="1283" width="9" style="684"/>
    <col min="1284" max="1284" width="3.265625" style="684" customWidth="1"/>
    <col min="1285" max="1285" width="26.06640625" style="684" customWidth="1"/>
    <col min="1286" max="1291" width="9" style="684"/>
    <col min="1292" max="1293" width="3.265625" style="684" customWidth="1"/>
    <col min="1294" max="1298" width="9" style="684"/>
    <col min="1299" max="1300" width="9.265625" style="684" bestFit="1" customWidth="1"/>
    <col min="1301" max="1305" width="9" style="684"/>
    <col min="1306" max="1306" width="3.265625" style="684" customWidth="1"/>
    <col min="1307" max="1307" width="26.06640625" style="684" customWidth="1"/>
    <col min="1308" max="1539" width="9" style="684"/>
    <col min="1540" max="1540" width="3.265625" style="684" customWidth="1"/>
    <col min="1541" max="1541" width="26.06640625" style="684" customWidth="1"/>
    <col min="1542" max="1547" width="9" style="684"/>
    <col min="1548" max="1549" width="3.265625" style="684" customWidth="1"/>
    <col min="1550" max="1554" width="9" style="684"/>
    <col min="1555" max="1556" width="9.265625" style="684" bestFit="1" customWidth="1"/>
    <col min="1557" max="1561" width="9" style="684"/>
    <col min="1562" max="1562" width="3.265625" style="684" customWidth="1"/>
    <col min="1563" max="1563" width="26.06640625" style="684" customWidth="1"/>
    <col min="1564" max="1795" width="9" style="684"/>
    <col min="1796" max="1796" width="3.265625" style="684" customWidth="1"/>
    <col min="1797" max="1797" width="26.06640625" style="684" customWidth="1"/>
    <col min="1798" max="1803" width="9" style="684"/>
    <col min="1804" max="1805" width="3.265625" style="684" customWidth="1"/>
    <col min="1806" max="1810" width="9" style="684"/>
    <col min="1811" max="1812" width="9.265625" style="684" bestFit="1" customWidth="1"/>
    <col min="1813" max="1817" width="9" style="684"/>
    <col min="1818" max="1818" width="3.265625" style="684" customWidth="1"/>
    <col min="1819" max="1819" width="26.06640625" style="684" customWidth="1"/>
    <col min="1820" max="2051" width="9" style="684"/>
    <col min="2052" max="2052" width="3.265625" style="684" customWidth="1"/>
    <col min="2053" max="2053" width="26.06640625" style="684" customWidth="1"/>
    <col min="2054" max="2059" width="9" style="684"/>
    <col min="2060" max="2061" width="3.265625" style="684" customWidth="1"/>
    <col min="2062" max="2066" width="9" style="684"/>
    <col min="2067" max="2068" width="9.265625" style="684" bestFit="1" customWidth="1"/>
    <col min="2069" max="2073" width="9" style="684"/>
    <col min="2074" max="2074" width="3.265625" style="684" customWidth="1"/>
    <col min="2075" max="2075" width="26.06640625" style="684" customWidth="1"/>
    <col min="2076" max="2307" width="9" style="684"/>
    <col min="2308" max="2308" width="3.265625" style="684" customWidth="1"/>
    <col min="2309" max="2309" width="26.06640625" style="684" customWidth="1"/>
    <col min="2310" max="2315" width="9" style="684"/>
    <col min="2316" max="2317" width="3.265625" style="684" customWidth="1"/>
    <col min="2318" max="2322" width="9" style="684"/>
    <col min="2323" max="2324" width="9.265625" style="684" bestFit="1" customWidth="1"/>
    <col min="2325" max="2329" width="9" style="684"/>
    <col min="2330" max="2330" width="3.265625" style="684" customWidth="1"/>
    <col min="2331" max="2331" width="26.06640625" style="684" customWidth="1"/>
    <col min="2332" max="2563" width="9" style="684"/>
    <col min="2564" max="2564" width="3.265625" style="684" customWidth="1"/>
    <col min="2565" max="2565" width="26.06640625" style="684" customWidth="1"/>
    <col min="2566" max="2571" width="9" style="684"/>
    <col min="2572" max="2573" width="3.265625" style="684" customWidth="1"/>
    <col min="2574" max="2578" width="9" style="684"/>
    <col min="2579" max="2580" width="9.265625" style="684" bestFit="1" customWidth="1"/>
    <col min="2581" max="2585" width="9" style="684"/>
    <col min="2586" max="2586" width="3.265625" style="684" customWidth="1"/>
    <col min="2587" max="2587" width="26.06640625" style="684" customWidth="1"/>
    <col min="2588" max="2819" width="9" style="684"/>
    <col min="2820" max="2820" width="3.265625" style="684" customWidth="1"/>
    <col min="2821" max="2821" width="26.06640625" style="684" customWidth="1"/>
    <col min="2822" max="2827" width="9" style="684"/>
    <col min="2828" max="2829" width="3.265625" style="684" customWidth="1"/>
    <col min="2830" max="2834" width="9" style="684"/>
    <col min="2835" max="2836" width="9.265625" style="684" bestFit="1" customWidth="1"/>
    <col min="2837" max="2841" width="9" style="684"/>
    <col min="2842" max="2842" width="3.265625" style="684" customWidth="1"/>
    <col min="2843" max="2843" width="26.06640625" style="684" customWidth="1"/>
    <col min="2844" max="3075" width="9" style="684"/>
    <col min="3076" max="3076" width="3.265625" style="684" customWidth="1"/>
    <col min="3077" max="3077" width="26.06640625" style="684" customWidth="1"/>
    <col min="3078" max="3083" width="9" style="684"/>
    <col min="3084" max="3085" width="3.265625" style="684" customWidth="1"/>
    <col min="3086" max="3090" width="9" style="684"/>
    <col min="3091" max="3092" width="9.265625" style="684" bestFit="1" customWidth="1"/>
    <col min="3093" max="3097" width="9" style="684"/>
    <col min="3098" max="3098" width="3.265625" style="684" customWidth="1"/>
    <col min="3099" max="3099" width="26.06640625" style="684" customWidth="1"/>
    <col min="3100" max="3331" width="9" style="684"/>
    <col min="3332" max="3332" width="3.265625" style="684" customWidth="1"/>
    <col min="3333" max="3333" width="26.06640625" style="684" customWidth="1"/>
    <col min="3334" max="3339" width="9" style="684"/>
    <col min="3340" max="3341" width="3.265625" style="684" customWidth="1"/>
    <col min="3342" max="3346" width="9" style="684"/>
    <col min="3347" max="3348" width="9.265625" style="684" bestFit="1" customWidth="1"/>
    <col min="3349" max="3353" width="9" style="684"/>
    <col min="3354" max="3354" width="3.265625" style="684" customWidth="1"/>
    <col min="3355" max="3355" width="26.06640625" style="684" customWidth="1"/>
    <col min="3356" max="3587" width="9" style="684"/>
    <col min="3588" max="3588" width="3.265625" style="684" customWidth="1"/>
    <col min="3589" max="3589" width="26.06640625" style="684" customWidth="1"/>
    <col min="3590" max="3595" width="9" style="684"/>
    <col min="3596" max="3597" width="3.265625" style="684" customWidth="1"/>
    <col min="3598" max="3602" width="9" style="684"/>
    <col min="3603" max="3604" width="9.265625" style="684" bestFit="1" customWidth="1"/>
    <col min="3605" max="3609" width="9" style="684"/>
    <col min="3610" max="3610" width="3.265625" style="684" customWidth="1"/>
    <col min="3611" max="3611" width="26.06640625" style="684" customWidth="1"/>
    <col min="3612" max="3843" width="9" style="684"/>
    <col min="3844" max="3844" width="3.265625" style="684" customWidth="1"/>
    <col min="3845" max="3845" width="26.06640625" style="684" customWidth="1"/>
    <col min="3846" max="3851" width="9" style="684"/>
    <col min="3852" max="3853" width="3.265625" style="684" customWidth="1"/>
    <col min="3854" max="3858" width="9" style="684"/>
    <col min="3859" max="3860" width="9.265625" style="684" bestFit="1" customWidth="1"/>
    <col min="3861" max="3865" width="9" style="684"/>
    <col min="3866" max="3866" width="3.265625" style="684" customWidth="1"/>
    <col min="3867" max="3867" width="26.06640625" style="684" customWidth="1"/>
    <col min="3868" max="4099" width="9" style="684"/>
    <col min="4100" max="4100" width="3.265625" style="684" customWidth="1"/>
    <col min="4101" max="4101" width="26.06640625" style="684" customWidth="1"/>
    <col min="4102" max="4107" width="9" style="684"/>
    <col min="4108" max="4109" width="3.265625" style="684" customWidth="1"/>
    <col min="4110" max="4114" width="9" style="684"/>
    <col min="4115" max="4116" width="9.265625" style="684" bestFit="1" customWidth="1"/>
    <col min="4117" max="4121" width="9" style="684"/>
    <col min="4122" max="4122" width="3.265625" style="684" customWidth="1"/>
    <col min="4123" max="4123" width="26.06640625" style="684" customWidth="1"/>
    <col min="4124" max="4355" width="9" style="684"/>
    <col min="4356" max="4356" width="3.265625" style="684" customWidth="1"/>
    <col min="4357" max="4357" width="26.06640625" style="684" customWidth="1"/>
    <col min="4358" max="4363" width="9" style="684"/>
    <col min="4364" max="4365" width="3.265625" style="684" customWidth="1"/>
    <col min="4366" max="4370" width="9" style="684"/>
    <col min="4371" max="4372" width="9.265625" style="684" bestFit="1" customWidth="1"/>
    <col min="4373" max="4377" width="9" style="684"/>
    <col min="4378" max="4378" width="3.265625" style="684" customWidth="1"/>
    <col min="4379" max="4379" width="26.06640625" style="684" customWidth="1"/>
    <col min="4380" max="4611" width="9" style="684"/>
    <col min="4612" max="4612" width="3.265625" style="684" customWidth="1"/>
    <col min="4613" max="4613" width="26.06640625" style="684" customWidth="1"/>
    <col min="4614" max="4619" width="9" style="684"/>
    <col min="4620" max="4621" width="3.265625" style="684" customWidth="1"/>
    <col min="4622" max="4626" width="9" style="684"/>
    <col min="4627" max="4628" width="9.265625" style="684" bestFit="1" customWidth="1"/>
    <col min="4629" max="4633" width="9" style="684"/>
    <col min="4634" max="4634" width="3.265625" style="684" customWidth="1"/>
    <col min="4635" max="4635" width="26.06640625" style="684" customWidth="1"/>
    <col min="4636" max="4867" width="9" style="684"/>
    <col min="4868" max="4868" width="3.265625" style="684" customWidth="1"/>
    <col min="4869" max="4869" width="26.06640625" style="684" customWidth="1"/>
    <col min="4870" max="4875" width="9" style="684"/>
    <col min="4876" max="4877" width="3.265625" style="684" customWidth="1"/>
    <col min="4878" max="4882" width="9" style="684"/>
    <col min="4883" max="4884" width="9.265625" style="684" bestFit="1" customWidth="1"/>
    <col min="4885" max="4889" width="9" style="684"/>
    <col min="4890" max="4890" width="3.265625" style="684" customWidth="1"/>
    <col min="4891" max="4891" width="26.06640625" style="684" customWidth="1"/>
    <col min="4892" max="5123" width="9" style="684"/>
    <col min="5124" max="5124" width="3.265625" style="684" customWidth="1"/>
    <col min="5125" max="5125" width="26.06640625" style="684" customWidth="1"/>
    <col min="5126" max="5131" width="9" style="684"/>
    <col min="5132" max="5133" width="3.265625" style="684" customWidth="1"/>
    <col min="5134" max="5138" width="9" style="684"/>
    <col min="5139" max="5140" width="9.265625" style="684" bestFit="1" customWidth="1"/>
    <col min="5141" max="5145" width="9" style="684"/>
    <col min="5146" max="5146" width="3.265625" style="684" customWidth="1"/>
    <col min="5147" max="5147" width="26.06640625" style="684" customWidth="1"/>
    <col min="5148" max="5379" width="9" style="684"/>
    <col min="5380" max="5380" width="3.265625" style="684" customWidth="1"/>
    <col min="5381" max="5381" width="26.06640625" style="684" customWidth="1"/>
    <col min="5382" max="5387" width="9" style="684"/>
    <col min="5388" max="5389" width="3.265625" style="684" customWidth="1"/>
    <col min="5390" max="5394" width="9" style="684"/>
    <col min="5395" max="5396" width="9.265625" style="684" bestFit="1" customWidth="1"/>
    <col min="5397" max="5401" width="9" style="684"/>
    <col min="5402" max="5402" width="3.265625" style="684" customWidth="1"/>
    <col min="5403" max="5403" width="26.06640625" style="684" customWidth="1"/>
    <col min="5404" max="5635" width="9" style="684"/>
    <col min="5636" max="5636" width="3.265625" style="684" customWidth="1"/>
    <col min="5637" max="5637" width="26.06640625" style="684" customWidth="1"/>
    <col min="5638" max="5643" width="9" style="684"/>
    <col min="5644" max="5645" width="3.265625" style="684" customWidth="1"/>
    <col min="5646" max="5650" width="9" style="684"/>
    <col min="5651" max="5652" width="9.265625" style="684" bestFit="1" customWidth="1"/>
    <col min="5653" max="5657" width="9" style="684"/>
    <col min="5658" max="5658" width="3.265625" style="684" customWidth="1"/>
    <col min="5659" max="5659" width="26.06640625" style="684" customWidth="1"/>
    <col min="5660" max="5891" width="9" style="684"/>
    <col min="5892" max="5892" width="3.265625" style="684" customWidth="1"/>
    <col min="5893" max="5893" width="26.06640625" style="684" customWidth="1"/>
    <col min="5894" max="5899" width="9" style="684"/>
    <col min="5900" max="5901" width="3.265625" style="684" customWidth="1"/>
    <col min="5902" max="5906" width="9" style="684"/>
    <col min="5907" max="5908" width="9.265625" style="684" bestFit="1" customWidth="1"/>
    <col min="5909" max="5913" width="9" style="684"/>
    <col min="5914" max="5914" width="3.265625" style="684" customWidth="1"/>
    <col min="5915" max="5915" width="26.06640625" style="684" customWidth="1"/>
    <col min="5916" max="6147" width="9" style="684"/>
    <col min="6148" max="6148" width="3.265625" style="684" customWidth="1"/>
    <col min="6149" max="6149" width="26.06640625" style="684" customWidth="1"/>
    <col min="6150" max="6155" width="9" style="684"/>
    <col min="6156" max="6157" width="3.265625" style="684" customWidth="1"/>
    <col min="6158" max="6162" width="9" style="684"/>
    <col min="6163" max="6164" width="9.265625" style="684" bestFit="1" customWidth="1"/>
    <col min="6165" max="6169" width="9" style="684"/>
    <col min="6170" max="6170" width="3.265625" style="684" customWidth="1"/>
    <col min="6171" max="6171" width="26.06640625" style="684" customWidth="1"/>
    <col min="6172" max="6403" width="9" style="684"/>
    <col min="6404" max="6404" width="3.265625" style="684" customWidth="1"/>
    <col min="6405" max="6405" width="26.06640625" style="684" customWidth="1"/>
    <col min="6406" max="6411" width="9" style="684"/>
    <col min="6412" max="6413" width="3.265625" style="684" customWidth="1"/>
    <col min="6414" max="6418" width="9" style="684"/>
    <col min="6419" max="6420" width="9.265625" style="684" bestFit="1" customWidth="1"/>
    <col min="6421" max="6425" width="9" style="684"/>
    <col min="6426" max="6426" width="3.265625" style="684" customWidth="1"/>
    <col min="6427" max="6427" width="26.06640625" style="684" customWidth="1"/>
    <col min="6428" max="6659" width="9" style="684"/>
    <col min="6660" max="6660" width="3.265625" style="684" customWidth="1"/>
    <col min="6661" max="6661" width="26.06640625" style="684" customWidth="1"/>
    <col min="6662" max="6667" width="9" style="684"/>
    <col min="6668" max="6669" width="3.265625" style="684" customWidth="1"/>
    <col min="6670" max="6674" width="9" style="684"/>
    <col min="6675" max="6676" width="9.265625" style="684" bestFit="1" customWidth="1"/>
    <col min="6677" max="6681" width="9" style="684"/>
    <col min="6682" max="6682" width="3.265625" style="684" customWidth="1"/>
    <col min="6683" max="6683" width="26.06640625" style="684" customWidth="1"/>
    <col min="6684" max="6915" width="9" style="684"/>
    <col min="6916" max="6916" width="3.265625" style="684" customWidth="1"/>
    <col min="6917" max="6917" width="26.06640625" style="684" customWidth="1"/>
    <col min="6918" max="6923" width="9" style="684"/>
    <col min="6924" max="6925" width="3.265625" style="684" customWidth="1"/>
    <col min="6926" max="6930" width="9" style="684"/>
    <col min="6931" max="6932" width="9.265625" style="684" bestFit="1" customWidth="1"/>
    <col min="6933" max="6937" width="9" style="684"/>
    <col min="6938" max="6938" width="3.265625" style="684" customWidth="1"/>
    <col min="6939" max="6939" width="26.06640625" style="684" customWidth="1"/>
    <col min="6940" max="7171" width="9" style="684"/>
    <col min="7172" max="7172" width="3.265625" style="684" customWidth="1"/>
    <col min="7173" max="7173" width="26.06640625" style="684" customWidth="1"/>
    <col min="7174" max="7179" width="9" style="684"/>
    <col min="7180" max="7181" width="3.265625" style="684" customWidth="1"/>
    <col min="7182" max="7186" width="9" style="684"/>
    <col min="7187" max="7188" width="9.265625" style="684" bestFit="1" customWidth="1"/>
    <col min="7189" max="7193" width="9" style="684"/>
    <col min="7194" max="7194" width="3.265625" style="684" customWidth="1"/>
    <col min="7195" max="7195" width="26.06640625" style="684" customWidth="1"/>
    <col min="7196" max="7427" width="9" style="684"/>
    <col min="7428" max="7428" width="3.265625" style="684" customWidth="1"/>
    <col min="7429" max="7429" width="26.06640625" style="684" customWidth="1"/>
    <col min="7430" max="7435" width="9" style="684"/>
    <col min="7436" max="7437" width="3.265625" style="684" customWidth="1"/>
    <col min="7438" max="7442" width="9" style="684"/>
    <col min="7443" max="7444" width="9.265625" style="684" bestFit="1" customWidth="1"/>
    <col min="7445" max="7449" width="9" style="684"/>
    <col min="7450" max="7450" width="3.265625" style="684" customWidth="1"/>
    <col min="7451" max="7451" width="26.06640625" style="684" customWidth="1"/>
    <col min="7452" max="7683" width="9" style="684"/>
    <col min="7684" max="7684" width="3.265625" style="684" customWidth="1"/>
    <col min="7685" max="7685" width="26.06640625" style="684" customWidth="1"/>
    <col min="7686" max="7691" width="9" style="684"/>
    <col min="7692" max="7693" width="3.265625" style="684" customWidth="1"/>
    <col min="7694" max="7698" width="9" style="684"/>
    <col min="7699" max="7700" width="9.265625" style="684" bestFit="1" customWidth="1"/>
    <col min="7701" max="7705" width="9" style="684"/>
    <col min="7706" max="7706" width="3.265625" style="684" customWidth="1"/>
    <col min="7707" max="7707" width="26.06640625" style="684" customWidth="1"/>
    <col min="7708" max="7939" width="9" style="684"/>
    <col min="7940" max="7940" width="3.265625" style="684" customWidth="1"/>
    <col min="7941" max="7941" width="26.06640625" style="684" customWidth="1"/>
    <col min="7942" max="7947" width="9" style="684"/>
    <col min="7948" max="7949" width="3.265625" style="684" customWidth="1"/>
    <col min="7950" max="7954" width="9" style="684"/>
    <col min="7955" max="7956" width="9.265625" style="684" bestFit="1" customWidth="1"/>
    <col min="7957" max="7961" width="9" style="684"/>
    <col min="7962" max="7962" width="3.265625" style="684" customWidth="1"/>
    <col min="7963" max="7963" width="26.06640625" style="684" customWidth="1"/>
    <col min="7964" max="8195" width="9" style="684"/>
    <col min="8196" max="8196" width="3.265625" style="684" customWidth="1"/>
    <col min="8197" max="8197" width="26.06640625" style="684" customWidth="1"/>
    <col min="8198" max="8203" width="9" style="684"/>
    <col min="8204" max="8205" width="3.265625" style="684" customWidth="1"/>
    <col min="8206" max="8210" width="9" style="684"/>
    <col min="8211" max="8212" width="9.265625" style="684" bestFit="1" customWidth="1"/>
    <col min="8213" max="8217" width="9" style="684"/>
    <col min="8218" max="8218" width="3.265625" style="684" customWidth="1"/>
    <col min="8219" max="8219" width="26.06640625" style="684" customWidth="1"/>
    <col min="8220" max="8451" width="9" style="684"/>
    <col min="8452" max="8452" width="3.265625" style="684" customWidth="1"/>
    <col min="8453" max="8453" width="26.06640625" style="684" customWidth="1"/>
    <col min="8454" max="8459" width="9" style="684"/>
    <col min="8460" max="8461" width="3.265625" style="684" customWidth="1"/>
    <col min="8462" max="8466" width="9" style="684"/>
    <col min="8467" max="8468" width="9.265625" style="684" bestFit="1" customWidth="1"/>
    <col min="8469" max="8473" width="9" style="684"/>
    <col min="8474" max="8474" width="3.265625" style="684" customWidth="1"/>
    <col min="8475" max="8475" width="26.06640625" style="684" customWidth="1"/>
    <col min="8476" max="8707" width="9" style="684"/>
    <col min="8708" max="8708" width="3.265625" style="684" customWidth="1"/>
    <col min="8709" max="8709" width="26.06640625" style="684" customWidth="1"/>
    <col min="8710" max="8715" width="9" style="684"/>
    <col min="8716" max="8717" width="3.265625" style="684" customWidth="1"/>
    <col min="8718" max="8722" width="9" style="684"/>
    <col min="8723" max="8724" width="9.265625" style="684" bestFit="1" customWidth="1"/>
    <col min="8725" max="8729" width="9" style="684"/>
    <col min="8730" max="8730" width="3.265625" style="684" customWidth="1"/>
    <col min="8731" max="8731" width="26.06640625" style="684" customWidth="1"/>
    <col min="8732" max="8963" width="9" style="684"/>
    <col min="8964" max="8964" width="3.265625" style="684" customWidth="1"/>
    <col min="8965" max="8965" width="26.06640625" style="684" customWidth="1"/>
    <col min="8966" max="8971" width="9" style="684"/>
    <col min="8972" max="8973" width="3.265625" style="684" customWidth="1"/>
    <col min="8974" max="8978" width="9" style="684"/>
    <col min="8979" max="8980" width="9.265625" style="684" bestFit="1" customWidth="1"/>
    <col min="8981" max="8985" width="9" style="684"/>
    <col min="8986" max="8986" width="3.265625" style="684" customWidth="1"/>
    <col min="8987" max="8987" width="26.06640625" style="684" customWidth="1"/>
    <col min="8988" max="9219" width="9" style="684"/>
    <col min="9220" max="9220" width="3.265625" style="684" customWidth="1"/>
    <col min="9221" max="9221" width="26.06640625" style="684" customWidth="1"/>
    <col min="9222" max="9227" width="9" style="684"/>
    <col min="9228" max="9229" width="3.265625" style="684" customWidth="1"/>
    <col min="9230" max="9234" width="9" style="684"/>
    <col min="9235" max="9236" width="9.265625" style="684" bestFit="1" customWidth="1"/>
    <col min="9237" max="9241" width="9" style="684"/>
    <col min="9242" max="9242" width="3.265625" style="684" customWidth="1"/>
    <col min="9243" max="9243" width="26.06640625" style="684" customWidth="1"/>
    <col min="9244" max="9475" width="9" style="684"/>
    <col min="9476" max="9476" width="3.265625" style="684" customWidth="1"/>
    <col min="9477" max="9477" width="26.06640625" style="684" customWidth="1"/>
    <col min="9478" max="9483" width="9" style="684"/>
    <col min="9484" max="9485" width="3.265625" style="684" customWidth="1"/>
    <col min="9486" max="9490" width="9" style="684"/>
    <col min="9491" max="9492" width="9.265625" style="684" bestFit="1" customWidth="1"/>
    <col min="9493" max="9497" width="9" style="684"/>
    <col min="9498" max="9498" width="3.265625" style="684" customWidth="1"/>
    <col min="9499" max="9499" width="26.06640625" style="684" customWidth="1"/>
    <col min="9500" max="9731" width="9" style="684"/>
    <col min="9732" max="9732" width="3.265625" style="684" customWidth="1"/>
    <col min="9733" max="9733" width="26.06640625" style="684" customWidth="1"/>
    <col min="9734" max="9739" width="9" style="684"/>
    <col min="9740" max="9741" width="3.265625" style="684" customWidth="1"/>
    <col min="9742" max="9746" width="9" style="684"/>
    <col min="9747" max="9748" width="9.265625" style="684" bestFit="1" customWidth="1"/>
    <col min="9749" max="9753" width="9" style="684"/>
    <col min="9754" max="9754" width="3.265625" style="684" customWidth="1"/>
    <col min="9755" max="9755" width="26.06640625" style="684" customWidth="1"/>
    <col min="9756" max="9987" width="9" style="684"/>
    <col min="9988" max="9988" width="3.265625" style="684" customWidth="1"/>
    <col min="9989" max="9989" width="26.06640625" style="684" customWidth="1"/>
    <col min="9990" max="9995" width="9" style="684"/>
    <col min="9996" max="9997" width="3.265625" style="684" customWidth="1"/>
    <col min="9998" max="10002" width="9" style="684"/>
    <col min="10003" max="10004" width="9.265625" style="684" bestFit="1" customWidth="1"/>
    <col min="10005" max="10009" width="9" style="684"/>
    <col min="10010" max="10010" width="3.265625" style="684" customWidth="1"/>
    <col min="10011" max="10011" width="26.06640625" style="684" customWidth="1"/>
    <col min="10012" max="10243" width="9" style="684"/>
    <col min="10244" max="10244" width="3.265625" style="684" customWidth="1"/>
    <col min="10245" max="10245" width="26.06640625" style="684" customWidth="1"/>
    <col min="10246" max="10251" width="9" style="684"/>
    <col min="10252" max="10253" width="3.265625" style="684" customWidth="1"/>
    <col min="10254" max="10258" width="9" style="684"/>
    <col min="10259" max="10260" width="9.265625" style="684" bestFit="1" customWidth="1"/>
    <col min="10261" max="10265" width="9" style="684"/>
    <col min="10266" max="10266" width="3.265625" style="684" customWidth="1"/>
    <col min="10267" max="10267" width="26.06640625" style="684" customWidth="1"/>
    <col min="10268" max="10499" width="9" style="684"/>
    <col min="10500" max="10500" width="3.265625" style="684" customWidth="1"/>
    <col min="10501" max="10501" width="26.06640625" style="684" customWidth="1"/>
    <col min="10502" max="10507" width="9" style="684"/>
    <col min="10508" max="10509" width="3.265625" style="684" customWidth="1"/>
    <col min="10510" max="10514" width="9" style="684"/>
    <col min="10515" max="10516" width="9.265625" style="684" bestFit="1" customWidth="1"/>
    <col min="10517" max="10521" width="9" style="684"/>
    <col min="10522" max="10522" width="3.265625" style="684" customWidth="1"/>
    <col min="10523" max="10523" width="26.06640625" style="684" customWidth="1"/>
    <col min="10524" max="10755" width="9" style="684"/>
    <col min="10756" max="10756" width="3.265625" style="684" customWidth="1"/>
    <col min="10757" max="10757" width="26.06640625" style="684" customWidth="1"/>
    <col min="10758" max="10763" width="9" style="684"/>
    <col min="10764" max="10765" width="3.265625" style="684" customWidth="1"/>
    <col min="10766" max="10770" width="9" style="684"/>
    <col min="10771" max="10772" width="9.265625" style="684" bestFit="1" customWidth="1"/>
    <col min="10773" max="10777" width="9" style="684"/>
    <col min="10778" max="10778" width="3.265625" style="684" customWidth="1"/>
    <col min="10779" max="10779" width="26.06640625" style="684" customWidth="1"/>
    <col min="10780" max="11011" width="9" style="684"/>
    <col min="11012" max="11012" width="3.265625" style="684" customWidth="1"/>
    <col min="11013" max="11013" width="26.06640625" style="684" customWidth="1"/>
    <col min="11014" max="11019" width="9" style="684"/>
    <col min="11020" max="11021" width="3.265625" style="684" customWidth="1"/>
    <col min="11022" max="11026" width="9" style="684"/>
    <col min="11027" max="11028" width="9.265625" style="684" bestFit="1" customWidth="1"/>
    <col min="11029" max="11033" width="9" style="684"/>
    <col min="11034" max="11034" width="3.265625" style="684" customWidth="1"/>
    <col min="11035" max="11035" width="26.06640625" style="684" customWidth="1"/>
    <col min="11036" max="11267" width="9" style="684"/>
    <col min="11268" max="11268" width="3.265625" style="684" customWidth="1"/>
    <col min="11269" max="11269" width="26.06640625" style="684" customWidth="1"/>
    <col min="11270" max="11275" width="9" style="684"/>
    <col min="11276" max="11277" width="3.265625" style="684" customWidth="1"/>
    <col min="11278" max="11282" width="9" style="684"/>
    <col min="11283" max="11284" width="9.265625" style="684" bestFit="1" customWidth="1"/>
    <col min="11285" max="11289" width="9" style="684"/>
    <col min="11290" max="11290" width="3.265625" style="684" customWidth="1"/>
    <col min="11291" max="11291" width="26.06640625" style="684" customWidth="1"/>
    <col min="11292" max="11523" width="9" style="684"/>
    <col min="11524" max="11524" width="3.265625" style="684" customWidth="1"/>
    <col min="11525" max="11525" width="26.06640625" style="684" customWidth="1"/>
    <col min="11526" max="11531" width="9" style="684"/>
    <col min="11532" max="11533" width="3.265625" style="684" customWidth="1"/>
    <col min="11534" max="11538" width="9" style="684"/>
    <col min="11539" max="11540" width="9.265625" style="684" bestFit="1" customWidth="1"/>
    <col min="11541" max="11545" width="9" style="684"/>
    <col min="11546" max="11546" width="3.265625" style="684" customWidth="1"/>
    <col min="11547" max="11547" width="26.06640625" style="684" customWidth="1"/>
    <col min="11548" max="11779" width="9" style="684"/>
    <col min="11780" max="11780" width="3.265625" style="684" customWidth="1"/>
    <col min="11781" max="11781" width="26.06640625" style="684" customWidth="1"/>
    <col min="11782" max="11787" width="9" style="684"/>
    <col min="11788" max="11789" width="3.265625" style="684" customWidth="1"/>
    <col min="11790" max="11794" width="9" style="684"/>
    <col min="11795" max="11796" width="9.265625" style="684" bestFit="1" customWidth="1"/>
    <col min="11797" max="11801" width="9" style="684"/>
    <col min="11802" max="11802" width="3.265625" style="684" customWidth="1"/>
    <col min="11803" max="11803" width="26.06640625" style="684" customWidth="1"/>
    <col min="11804" max="12035" width="9" style="684"/>
    <col min="12036" max="12036" width="3.265625" style="684" customWidth="1"/>
    <col min="12037" max="12037" width="26.06640625" style="684" customWidth="1"/>
    <col min="12038" max="12043" width="9" style="684"/>
    <col min="12044" max="12045" width="3.265625" style="684" customWidth="1"/>
    <col min="12046" max="12050" width="9" style="684"/>
    <col min="12051" max="12052" width="9.265625" style="684" bestFit="1" customWidth="1"/>
    <col min="12053" max="12057" width="9" style="684"/>
    <col min="12058" max="12058" width="3.265625" style="684" customWidth="1"/>
    <col min="12059" max="12059" width="26.06640625" style="684" customWidth="1"/>
    <col min="12060" max="12291" width="9" style="684"/>
    <col min="12292" max="12292" width="3.265625" style="684" customWidth="1"/>
    <col min="12293" max="12293" width="26.06640625" style="684" customWidth="1"/>
    <col min="12294" max="12299" width="9" style="684"/>
    <col min="12300" max="12301" width="3.265625" style="684" customWidth="1"/>
    <col min="12302" max="12306" width="9" style="684"/>
    <col min="12307" max="12308" width="9.265625" style="684" bestFit="1" customWidth="1"/>
    <col min="12309" max="12313" width="9" style="684"/>
    <col min="12314" max="12314" width="3.265625" style="684" customWidth="1"/>
    <col min="12315" max="12315" width="26.06640625" style="684" customWidth="1"/>
    <col min="12316" max="12547" width="9" style="684"/>
    <col min="12548" max="12548" width="3.265625" style="684" customWidth="1"/>
    <col min="12549" max="12549" width="26.06640625" style="684" customWidth="1"/>
    <col min="12550" max="12555" width="9" style="684"/>
    <col min="12556" max="12557" width="3.265625" style="684" customWidth="1"/>
    <col min="12558" max="12562" width="9" style="684"/>
    <col min="12563" max="12564" width="9.265625" style="684" bestFit="1" customWidth="1"/>
    <col min="12565" max="12569" width="9" style="684"/>
    <col min="12570" max="12570" width="3.265625" style="684" customWidth="1"/>
    <col min="12571" max="12571" width="26.06640625" style="684" customWidth="1"/>
    <col min="12572" max="12803" width="9" style="684"/>
    <col min="12804" max="12804" width="3.265625" style="684" customWidth="1"/>
    <col min="12805" max="12805" width="26.06640625" style="684" customWidth="1"/>
    <col min="12806" max="12811" width="9" style="684"/>
    <col min="12812" max="12813" width="3.265625" style="684" customWidth="1"/>
    <col min="12814" max="12818" width="9" style="684"/>
    <col min="12819" max="12820" width="9.265625" style="684" bestFit="1" customWidth="1"/>
    <col min="12821" max="12825" width="9" style="684"/>
    <col min="12826" max="12826" width="3.265625" style="684" customWidth="1"/>
    <col min="12827" max="12827" width="26.06640625" style="684" customWidth="1"/>
    <col min="12828" max="13059" width="9" style="684"/>
    <col min="13060" max="13060" width="3.265625" style="684" customWidth="1"/>
    <col min="13061" max="13061" width="26.06640625" style="684" customWidth="1"/>
    <col min="13062" max="13067" width="9" style="684"/>
    <col min="13068" max="13069" width="3.265625" style="684" customWidth="1"/>
    <col min="13070" max="13074" width="9" style="684"/>
    <col min="13075" max="13076" width="9.265625" style="684" bestFit="1" customWidth="1"/>
    <col min="13077" max="13081" width="9" style="684"/>
    <col min="13082" max="13082" width="3.265625" style="684" customWidth="1"/>
    <col min="13083" max="13083" width="26.06640625" style="684" customWidth="1"/>
    <col min="13084" max="13315" width="9" style="684"/>
    <col min="13316" max="13316" width="3.265625" style="684" customWidth="1"/>
    <col min="13317" max="13317" width="26.06640625" style="684" customWidth="1"/>
    <col min="13318" max="13323" width="9" style="684"/>
    <col min="13324" max="13325" width="3.265625" style="684" customWidth="1"/>
    <col min="13326" max="13330" width="9" style="684"/>
    <col min="13331" max="13332" width="9.265625" style="684" bestFit="1" customWidth="1"/>
    <col min="13333" max="13337" width="9" style="684"/>
    <col min="13338" max="13338" width="3.265625" style="684" customWidth="1"/>
    <col min="13339" max="13339" width="26.06640625" style="684" customWidth="1"/>
    <col min="13340" max="13571" width="9" style="684"/>
    <col min="13572" max="13572" width="3.265625" style="684" customWidth="1"/>
    <col min="13573" max="13573" width="26.06640625" style="684" customWidth="1"/>
    <col min="13574" max="13579" width="9" style="684"/>
    <col min="13580" max="13581" width="3.265625" style="684" customWidth="1"/>
    <col min="13582" max="13586" width="9" style="684"/>
    <col min="13587" max="13588" width="9.265625" style="684" bestFit="1" customWidth="1"/>
    <col min="13589" max="13593" width="9" style="684"/>
    <col min="13594" max="13594" width="3.265625" style="684" customWidth="1"/>
    <col min="13595" max="13595" width="26.06640625" style="684" customWidth="1"/>
    <col min="13596" max="13827" width="9" style="684"/>
    <col min="13828" max="13828" width="3.265625" style="684" customWidth="1"/>
    <col min="13829" max="13829" width="26.06640625" style="684" customWidth="1"/>
    <col min="13830" max="13835" width="9" style="684"/>
    <col min="13836" max="13837" width="3.265625" style="684" customWidth="1"/>
    <col min="13838" max="13842" width="9" style="684"/>
    <col min="13843" max="13844" width="9.265625" style="684" bestFit="1" customWidth="1"/>
    <col min="13845" max="13849" width="9" style="684"/>
    <col min="13850" max="13850" width="3.265625" style="684" customWidth="1"/>
    <col min="13851" max="13851" width="26.06640625" style="684" customWidth="1"/>
    <col min="13852" max="14083" width="9" style="684"/>
    <col min="14084" max="14084" width="3.265625" style="684" customWidth="1"/>
    <col min="14085" max="14085" width="26.06640625" style="684" customWidth="1"/>
    <col min="14086" max="14091" width="9" style="684"/>
    <col min="14092" max="14093" width="3.265625" style="684" customWidth="1"/>
    <col min="14094" max="14098" width="9" style="684"/>
    <col min="14099" max="14100" width="9.265625" style="684" bestFit="1" customWidth="1"/>
    <col min="14101" max="14105" width="9" style="684"/>
    <col min="14106" max="14106" width="3.265625" style="684" customWidth="1"/>
    <col min="14107" max="14107" width="26.06640625" style="684" customWidth="1"/>
    <col min="14108" max="14339" width="9" style="684"/>
    <col min="14340" max="14340" width="3.265625" style="684" customWidth="1"/>
    <col min="14341" max="14341" width="26.06640625" style="684" customWidth="1"/>
    <col min="14342" max="14347" width="9" style="684"/>
    <col min="14348" max="14349" width="3.265625" style="684" customWidth="1"/>
    <col min="14350" max="14354" width="9" style="684"/>
    <col min="14355" max="14356" width="9.265625" style="684" bestFit="1" customWidth="1"/>
    <col min="14357" max="14361" width="9" style="684"/>
    <col min="14362" max="14362" width="3.265625" style="684" customWidth="1"/>
    <col min="14363" max="14363" width="26.06640625" style="684" customWidth="1"/>
    <col min="14364" max="14595" width="9" style="684"/>
    <col min="14596" max="14596" width="3.265625" style="684" customWidth="1"/>
    <col min="14597" max="14597" width="26.06640625" style="684" customWidth="1"/>
    <col min="14598" max="14603" width="9" style="684"/>
    <col min="14604" max="14605" width="3.265625" style="684" customWidth="1"/>
    <col min="14606" max="14610" width="9" style="684"/>
    <col min="14611" max="14612" width="9.265625" style="684" bestFit="1" customWidth="1"/>
    <col min="14613" max="14617" width="9" style="684"/>
    <col min="14618" max="14618" width="3.265625" style="684" customWidth="1"/>
    <col min="14619" max="14619" width="26.06640625" style="684" customWidth="1"/>
    <col min="14620" max="14851" width="9" style="684"/>
    <col min="14852" max="14852" width="3.265625" style="684" customWidth="1"/>
    <col min="14853" max="14853" width="26.06640625" style="684" customWidth="1"/>
    <col min="14854" max="14859" width="9" style="684"/>
    <col min="14860" max="14861" width="3.265625" style="684" customWidth="1"/>
    <col min="14862" max="14866" width="9" style="684"/>
    <col min="14867" max="14868" width="9.265625" style="684" bestFit="1" customWidth="1"/>
    <col min="14869" max="14873" width="9" style="684"/>
    <col min="14874" max="14874" width="3.265625" style="684" customWidth="1"/>
    <col min="14875" max="14875" width="26.06640625" style="684" customWidth="1"/>
    <col min="14876" max="15107" width="9" style="684"/>
    <col min="15108" max="15108" width="3.265625" style="684" customWidth="1"/>
    <col min="15109" max="15109" width="26.06640625" style="684" customWidth="1"/>
    <col min="15110" max="15115" width="9" style="684"/>
    <col min="15116" max="15117" width="3.265625" style="684" customWidth="1"/>
    <col min="15118" max="15122" width="9" style="684"/>
    <col min="15123" max="15124" width="9.265625" style="684" bestFit="1" customWidth="1"/>
    <col min="15125" max="15129" width="9" style="684"/>
    <col min="15130" max="15130" width="3.265625" style="684" customWidth="1"/>
    <col min="15131" max="15131" width="26.06640625" style="684" customWidth="1"/>
    <col min="15132" max="15363" width="9" style="684"/>
    <col min="15364" max="15364" width="3.265625" style="684" customWidth="1"/>
    <col min="15365" max="15365" width="26.06640625" style="684" customWidth="1"/>
    <col min="15366" max="15371" width="9" style="684"/>
    <col min="15372" max="15373" width="3.265625" style="684" customWidth="1"/>
    <col min="15374" max="15378" width="9" style="684"/>
    <col min="15379" max="15380" width="9.265625" style="684" bestFit="1" customWidth="1"/>
    <col min="15381" max="15385" width="9" style="684"/>
    <col min="15386" max="15386" width="3.265625" style="684" customWidth="1"/>
    <col min="15387" max="15387" width="26.06640625" style="684" customWidth="1"/>
    <col min="15388" max="15619" width="9" style="684"/>
    <col min="15620" max="15620" width="3.265625" style="684" customWidth="1"/>
    <col min="15621" max="15621" width="26.06640625" style="684" customWidth="1"/>
    <col min="15622" max="15627" width="9" style="684"/>
    <col min="15628" max="15629" width="3.265625" style="684" customWidth="1"/>
    <col min="15630" max="15634" width="9" style="684"/>
    <col min="15635" max="15636" width="9.265625" style="684" bestFit="1" customWidth="1"/>
    <col min="15637" max="15641" width="9" style="684"/>
    <col min="15642" max="15642" width="3.265625" style="684" customWidth="1"/>
    <col min="15643" max="15643" width="26.06640625" style="684" customWidth="1"/>
    <col min="15644" max="15875" width="9" style="684"/>
    <col min="15876" max="15876" width="3.265625" style="684" customWidth="1"/>
    <col min="15877" max="15877" width="26.06640625" style="684" customWidth="1"/>
    <col min="15878" max="15883" width="9" style="684"/>
    <col min="15884" max="15885" width="3.265625" style="684" customWidth="1"/>
    <col min="15886" max="15890" width="9" style="684"/>
    <col min="15891" max="15892" width="9.265625" style="684" bestFit="1" customWidth="1"/>
    <col min="15893" max="15897" width="9" style="684"/>
    <col min="15898" max="15898" width="3.265625" style="684" customWidth="1"/>
    <col min="15899" max="15899" width="26.06640625" style="684" customWidth="1"/>
    <col min="15900" max="16131" width="9" style="684"/>
    <col min="16132" max="16132" width="3.265625" style="684" customWidth="1"/>
    <col min="16133" max="16133" width="26.06640625" style="684" customWidth="1"/>
    <col min="16134" max="16139" width="9" style="684"/>
    <col min="16140" max="16141" width="3.265625" style="684" customWidth="1"/>
    <col min="16142" max="16146" width="9" style="684"/>
    <col min="16147" max="16148" width="9.265625" style="684" bestFit="1" customWidth="1"/>
    <col min="16149" max="16153" width="9" style="684"/>
    <col min="16154" max="16154" width="3.265625" style="684" customWidth="1"/>
    <col min="16155" max="16155" width="26.06640625" style="684" customWidth="1"/>
    <col min="16156" max="16384" width="9" style="684"/>
  </cols>
  <sheetData>
    <row r="1" spans="1:38" ht="13.5" customHeight="1">
      <c r="A1" s="681" t="s">
        <v>170</v>
      </c>
      <c r="B1" s="682"/>
      <c r="C1" s="682"/>
      <c r="D1" s="682"/>
      <c r="E1" s="682"/>
      <c r="F1" s="682"/>
      <c r="G1" s="682"/>
      <c r="H1" s="682"/>
      <c r="I1" s="683"/>
      <c r="J1" s="683"/>
      <c r="K1" s="683"/>
      <c r="L1" s="683"/>
      <c r="M1" s="683"/>
      <c r="N1" s="683"/>
      <c r="O1" s="683"/>
      <c r="P1" s="683"/>
      <c r="Q1" s="683"/>
    </row>
    <row r="2" spans="1:38" ht="13.5" customHeight="1">
      <c r="A2" s="681"/>
      <c r="B2" s="682"/>
      <c r="C2" s="682"/>
      <c r="D2" s="682"/>
      <c r="E2" s="682"/>
      <c r="F2" s="682"/>
      <c r="G2" s="682"/>
      <c r="H2" s="682"/>
      <c r="I2" s="683"/>
      <c r="J2" s="683"/>
      <c r="K2" s="683"/>
      <c r="L2" s="683"/>
      <c r="M2" s="683"/>
      <c r="N2" s="683"/>
      <c r="O2" s="683"/>
      <c r="P2" s="683"/>
      <c r="Q2" s="683"/>
    </row>
    <row r="3" spans="1:38" ht="13.5" customHeight="1">
      <c r="A3" s="685"/>
      <c r="B3" s="682"/>
      <c r="C3" s="682"/>
      <c r="D3" s="682"/>
      <c r="E3" s="682"/>
      <c r="F3" s="682"/>
      <c r="G3" s="682"/>
      <c r="H3" s="682"/>
      <c r="I3" s="683"/>
      <c r="J3" s="683"/>
      <c r="K3" s="683"/>
      <c r="L3" s="685" t="s">
        <v>518</v>
      </c>
      <c r="M3" s="685"/>
      <c r="N3" s="683"/>
      <c r="O3" s="683"/>
      <c r="P3" s="683"/>
      <c r="Q3" s="683"/>
      <c r="S3" s="686" t="s">
        <v>459</v>
      </c>
      <c r="T3" s="687"/>
      <c r="U3" s="687"/>
      <c r="V3" s="302"/>
      <c r="W3" s="302"/>
      <c r="X3" s="302"/>
      <c r="Y3" s="688"/>
      <c r="Z3" s="302"/>
      <c r="AA3" s="689"/>
      <c r="AB3" s="689"/>
      <c r="AC3" s="689"/>
      <c r="AD3" s="302"/>
      <c r="AE3" s="302"/>
      <c r="AF3" s="302"/>
      <c r="AG3" s="690"/>
      <c r="AH3" s="690"/>
    </row>
    <row r="4" spans="1:38" ht="13.5" customHeight="1" thickBot="1">
      <c r="A4" s="682" t="s">
        <v>460</v>
      </c>
      <c r="B4" s="682"/>
      <c r="C4" s="682"/>
      <c r="D4" s="682"/>
      <c r="E4" s="682"/>
      <c r="F4" s="682"/>
      <c r="G4" s="682"/>
      <c r="H4" s="682"/>
      <c r="I4" s="683"/>
      <c r="J4" s="683"/>
      <c r="K4" s="683"/>
      <c r="L4" s="685" t="s">
        <v>519</v>
      </c>
      <c r="M4" s="685"/>
      <c r="N4" s="683"/>
      <c r="O4" s="683"/>
      <c r="P4" s="683"/>
      <c r="Q4" s="683"/>
      <c r="S4" s="1087" t="s">
        <v>461</v>
      </c>
      <c r="T4" s="1088"/>
      <c r="U4" s="1088"/>
      <c r="V4" s="1088"/>
      <c r="W4" s="1089"/>
      <c r="X4" s="691" t="s">
        <v>633</v>
      </c>
      <c r="Y4" s="692"/>
      <c r="Z4" s="693" t="s">
        <v>633</v>
      </c>
      <c r="AA4" s="692"/>
      <c r="AB4" s="693" t="s">
        <v>633</v>
      </c>
      <c r="AC4" s="692"/>
      <c r="AD4" s="691" t="s">
        <v>634</v>
      </c>
      <c r="AE4" s="693"/>
      <c r="AF4" s="692"/>
      <c r="AG4" s="1096" t="s">
        <v>505</v>
      </c>
      <c r="AH4" s="1097"/>
    </row>
    <row r="5" spans="1:38" ht="13.15" thickBot="1">
      <c r="A5" s="682" t="s">
        <v>462</v>
      </c>
      <c r="B5" s="682"/>
      <c r="C5" s="682"/>
      <c r="D5" s="682"/>
      <c r="E5" s="682"/>
      <c r="F5" s="682"/>
      <c r="G5" s="682"/>
      <c r="H5" s="682"/>
      <c r="I5" s="683"/>
      <c r="J5" s="683"/>
      <c r="K5" s="683"/>
      <c r="L5" s="815" t="s">
        <v>516</v>
      </c>
      <c r="M5" s="1102" t="s">
        <v>515</v>
      </c>
      <c r="N5" s="1103"/>
      <c r="O5" s="777"/>
      <c r="P5" s="777"/>
      <c r="Q5" s="683"/>
      <c r="S5" s="1090"/>
      <c r="T5" s="1091"/>
      <c r="U5" s="1091"/>
      <c r="V5" s="1091"/>
      <c r="W5" s="1092"/>
      <c r="X5" s="694" t="s">
        <v>463</v>
      </c>
      <c r="Y5" s="695"/>
      <c r="Z5" s="694" t="s">
        <v>464</v>
      </c>
      <c r="AA5" s="695"/>
      <c r="AB5" s="694" t="s">
        <v>465</v>
      </c>
      <c r="AC5" s="695"/>
      <c r="AD5" s="696"/>
      <c r="AE5" s="697" t="s">
        <v>466</v>
      </c>
      <c r="AF5" s="695"/>
      <c r="AG5" s="1098"/>
      <c r="AH5" s="1099"/>
    </row>
    <row r="6" spans="1:38">
      <c r="A6" s="682" t="s">
        <v>517</v>
      </c>
      <c r="B6" s="682"/>
      <c r="C6" s="682"/>
      <c r="D6" s="682"/>
      <c r="E6" s="682"/>
      <c r="F6" s="682"/>
      <c r="G6" s="682"/>
      <c r="H6" s="682"/>
      <c r="I6" s="683"/>
      <c r="J6" s="683"/>
      <c r="K6" s="683"/>
      <c r="L6" s="683"/>
      <c r="M6" s="814"/>
      <c r="N6" s="814"/>
      <c r="O6" s="777"/>
      <c r="P6" s="777"/>
      <c r="Q6" s="683"/>
      <c r="S6" s="1093"/>
      <c r="T6" s="1094"/>
      <c r="U6" s="1094"/>
      <c r="V6" s="1094"/>
      <c r="W6" s="1095"/>
      <c r="X6" s="698" t="s">
        <v>467</v>
      </c>
      <c r="Y6" s="699" t="s">
        <v>468</v>
      </c>
      <c r="Z6" s="698" t="s">
        <v>467</v>
      </c>
      <c r="AA6" s="699" t="s">
        <v>468</v>
      </c>
      <c r="AB6" s="698" t="s">
        <v>467</v>
      </c>
      <c r="AC6" s="699" t="s">
        <v>468</v>
      </c>
      <c r="AD6" s="698" t="s">
        <v>467</v>
      </c>
      <c r="AE6" s="700" t="s">
        <v>468</v>
      </c>
      <c r="AF6" s="699" t="s">
        <v>469</v>
      </c>
      <c r="AG6" s="1100"/>
      <c r="AH6" s="1101"/>
    </row>
    <row r="7" spans="1:38">
      <c r="A7" s="682" t="s">
        <v>279</v>
      </c>
      <c r="B7" s="682"/>
      <c r="C7" s="682"/>
      <c r="D7" s="682"/>
      <c r="E7" s="682"/>
      <c r="F7" s="682"/>
      <c r="G7" s="682"/>
      <c r="H7" s="682"/>
      <c r="I7" s="683"/>
      <c r="J7" s="683"/>
      <c r="K7" s="683"/>
      <c r="L7" s="683"/>
      <c r="M7" s="839" t="s">
        <v>512</v>
      </c>
      <c r="N7" s="841">
        <v>100</v>
      </c>
      <c r="O7" s="777"/>
      <c r="P7" s="777"/>
      <c r="Q7" s="683"/>
      <c r="S7" s="701">
        <v>1</v>
      </c>
      <c r="T7" s="702" t="s">
        <v>635</v>
      </c>
      <c r="U7" s="703" t="s">
        <v>471</v>
      </c>
      <c r="V7" s="704"/>
      <c r="W7" s="705"/>
      <c r="X7" s="706">
        <v>1782.183</v>
      </c>
      <c r="Y7" s="707">
        <v>246.601</v>
      </c>
      <c r="Z7" s="708">
        <f t="shared" ref="Z7:Z52" si="0">X7/X$53*1000000</f>
        <v>6128.1539817391504</v>
      </c>
      <c r="AA7" s="707">
        <f t="shared" ref="AA7:AA52" si="1">Y7/Y$53*1000000</f>
        <v>911.35224685852677</v>
      </c>
      <c r="AB7" s="709">
        <f t="shared" ref="AB7:AB44" si="2">X7/X$46*100</f>
        <v>13.924323136591997</v>
      </c>
      <c r="AC7" s="710">
        <f t="shared" ref="AC7:AC45" si="3">Y7/Y$46*100</f>
        <v>6.508198040337092</v>
      </c>
      <c r="AD7" s="711">
        <f>((H$15*Z7)/1000000+((O$15*AB7)/100+M$16*Z7/SUM(Z$7:Z$12)))/2</f>
        <v>0</v>
      </c>
      <c r="AE7" s="712">
        <f t="shared" ref="AD7:AE12" si="4">((I$15*AA7)/1000000+((P$15*AC7)/100+N$16*AA7/SUM(AA$7:AA$12)))/2</f>
        <v>0</v>
      </c>
      <c r="AF7" s="713">
        <f>SUM(AD7:AE7)</f>
        <v>0</v>
      </c>
      <c r="AG7" s="864" t="s">
        <v>296</v>
      </c>
      <c r="AH7" s="714" t="s">
        <v>666</v>
      </c>
      <c r="AI7" s="894"/>
    </row>
    <row r="8" spans="1:38">
      <c r="A8" s="685" t="s">
        <v>472</v>
      </c>
      <c r="B8" s="682"/>
      <c r="C8" s="682"/>
      <c r="D8" s="682"/>
      <c r="E8" s="682"/>
      <c r="F8" s="682"/>
      <c r="G8" s="682"/>
      <c r="H8" s="682"/>
      <c r="I8" s="683"/>
      <c r="J8" s="683"/>
      <c r="K8" s="683"/>
      <c r="L8" s="683"/>
      <c r="M8" s="839" t="s">
        <v>513</v>
      </c>
      <c r="N8" s="841">
        <v>1</v>
      </c>
      <c r="O8" s="777"/>
      <c r="P8" s="777"/>
      <c r="Q8" s="683"/>
      <c r="S8" s="701">
        <v>2</v>
      </c>
      <c r="T8" s="702" t="s">
        <v>635</v>
      </c>
      <c r="U8" s="703" t="s">
        <v>473</v>
      </c>
      <c r="V8" s="704"/>
      <c r="W8" s="705"/>
      <c r="X8" s="706">
        <v>1489.1569999999999</v>
      </c>
      <c r="Y8" s="707">
        <v>708.17199999999991</v>
      </c>
      <c r="Z8" s="706">
        <f t="shared" si="0"/>
        <v>5120.5647225816474</v>
      </c>
      <c r="AA8" s="707">
        <f t="shared" si="1"/>
        <v>2617.1594736529719</v>
      </c>
      <c r="AB8" s="709">
        <f t="shared" si="2"/>
        <v>11.634890058494515</v>
      </c>
      <c r="AC8" s="710">
        <f t="shared" si="3"/>
        <v>18.689801025225357</v>
      </c>
      <c r="AD8" s="711">
        <f t="shared" si="4"/>
        <v>0</v>
      </c>
      <c r="AE8" s="712">
        <f t="shared" si="4"/>
        <v>0</v>
      </c>
      <c r="AF8" s="713">
        <f>SUM(AD8:AE8)</f>
        <v>0</v>
      </c>
      <c r="AG8" s="864" t="s">
        <v>296</v>
      </c>
      <c r="AH8" s="714" t="s">
        <v>666</v>
      </c>
      <c r="AI8" s="894"/>
    </row>
    <row r="9" spans="1:38">
      <c r="A9" s="682"/>
      <c r="B9" s="682"/>
      <c r="C9" s="685" t="s">
        <v>156</v>
      </c>
      <c r="D9" s="682"/>
      <c r="E9" s="682"/>
      <c r="F9" s="682"/>
      <c r="G9" s="682"/>
      <c r="H9" s="682"/>
      <c r="I9" s="683"/>
      <c r="J9" s="683"/>
      <c r="K9" s="683"/>
      <c r="L9" s="815" t="s">
        <v>511</v>
      </c>
      <c r="M9" s="839" t="s">
        <v>514</v>
      </c>
      <c r="N9" s="841">
        <v>1E-3</v>
      </c>
      <c r="O9" s="777"/>
      <c r="P9" s="777"/>
      <c r="Q9" s="683"/>
      <c r="S9" s="701">
        <v>3</v>
      </c>
      <c r="T9" s="702" t="s">
        <v>635</v>
      </c>
      <c r="U9" s="703" t="s">
        <v>622</v>
      </c>
      <c r="V9" s="704"/>
      <c r="W9" s="705"/>
      <c r="X9" s="706">
        <v>255.66400000000002</v>
      </c>
      <c r="Y9" s="707">
        <v>106.15600000000001</v>
      </c>
      <c r="Z9" s="706">
        <f t="shared" si="0"/>
        <v>879.11755391413692</v>
      </c>
      <c r="AA9" s="707">
        <f t="shared" si="1"/>
        <v>392.31596432096291</v>
      </c>
      <c r="AB9" s="709">
        <f>X9/X$46*100</f>
        <v>1.9975211021503723</v>
      </c>
      <c r="AC9" s="710">
        <f t="shared" si="3"/>
        <v>2.8016280192295424</v>
      </c>
      <c r="AD9" s="711">
        <f t="shared" si="4"/>
        <v>0</v>
      </c>
      <c r="AE9" s="712">
        <f t="shared" si="4"/>
        <v>0</v>
      </c>
      <c r="AF9" s="713">
        <f t="shared" ref="AF9:AF52" si="5">SUM(AD9:AE9)</f>
        <v>0</v>
      </c>
      <c r="AG9" s="864" t="s">
        <v>296</v>
      </c>
      <c r="AH9" s="714" t="s">
        <v>666</v>
      </c>
      <c r="AI9" s="894"/>
    </row>
    <row r="10" spans="1:38">
      <c r="A10" s="682"/>
      <c r="B10" s="682"/>
      <c r="C10" s="685" t="s">
        <v>156</v>
      </c>
      <c r="D10" s="682"/>
      <c r="E10" s="682"/>
      <c r="F10" s="682"/>
      <c r="G10" s="682"/>
      <c r="H10" s="682"/>
      <c r="I10" s="683"/>
      <c r="J10" s="683"/>
      <c r="K10" s="777"/>
      <c r="L10" s="842">
        <f>VLOOKUP(M5,M7:N10,2,FALSE)</f>
        <v>9.9999999999999995E-7</v>
      </c>
      <c r="M10" s="840" t="s">
        <v>515</v>
      </c>
      <c r="N10" s="841">
        <v>9.9999999999999995E-7</v>
      </c>
      <c r="O10" s="777"/>
      <c r="P10" s="777"/>
      <c r="Q10" s="777"/>
      <c r="S10" s="701">
        <v>4</v>
      </c>
      <c r="T10" s="702" t="s">
        <v>635</v>
      </c>
      <c r="U10" s="703" t="s">
        <v>585</v>
      </c>
      <c r="V10" s="704"/>
      <c r="W10" s="705"/>
      <c r="X10" s="706">
        <v>229.821</v>
      </c>
      <c r="Y10" s="707">
        <v>32.905000000000001</v>
      </c>
      <c r="Z10" s="706">
        <f t="shared" si="0"/>
        <v>790.25469114971543</v>
      </c>
      <c r="AA10" s="707">
        <f t="shared" si="1"/>
        <v>121.60553153831421</v>
      </c>
      <c r="AB10" s="709">
        <f>X10/X$46*100</f>
        <v>1.7956078963690651</v>
      </c>
      <c r="AC10" s="710">
        <f t="shared" si="3"/>
        <v>0.86841601014307335</v>
      </c>
      <c r="AD10" s="711">
        <f t="shared" si="4"/>
        <v>0</v>
      </c>
      <c r="AE10" s="712">
        <f t="shared" si="4"/>
        <v>0</v>
      </c>
      <c r="AF10" s="713">
        <f t="shared" si="5"/>
        <v>0</v>
      </c>
      <c r="AG10" s="864" t="s">
        <v>302</v>
      </c>
      <c r="AH10" s="714" t="s">
        <v>667</v>
      </c>
      <c r="AI10" s="894"/>
    </row>
    <row r="11" spans="1:38">
      <c r="A11" s="682"/>
      <c r="B11" s="682"/>
      <c r="C11" s="682"/>
      <c r="D11" s="682"/>
      <c r="E11" s="682"/>
      <c r="F11" s="682"/>
      <c r="G11" s="682"/>
      <c r="H11" s="682"/>
      <c r="I11" s="683"/>
      <c r="J11" s="683"/>
      <c r="K11" s="777"/>
      <c r="L11" s="777"/>
      <c r="M11" s="777"/>
      <c r="N11" s="777"/>
      <c r="O11" s="777"/>
      <c r="P11" s="777"/>
      <c r="Q11" s="777"/>
      <c r="S11" s="701">
        <v>5</v>
      </c>
      <c r="T11" s="702" t="s">
        <v>635</v>
      </c>
      <c r="U11" s="703" t="s">
        <v>584</v>
      </c>
      <c r="V11" s="704"/>
      <c r="W11" s="705"/>
      <c r="X11" s="706">
        <v>695.40899999999999</v>
      </c>
      <c r="Y11" s="707">
        <v>415.76</v>
      </c>
      <c r="Z11" s="706">
        <f t="shared" si="0"/>
        <v>2391.2097872593558</v>
      </c>
      <c r="AA11" s="707">
        <f t="shared" si="1"/>
        <v>1536.5055703500841</v>
      </c>
      <c r="AB11" s="709">
        <f t="shared" si="2"/>
        <v>5.4332802120176797</v>
      </c>
      <c r="AC11" s="710">
        <f t="shared" si="3"/>
        <v>10.972576823494428</v>
      </c>
      <c r="AD11" s="711">
        <f t="shared" si="4"/>
        <v>0</v>
      </c>
      <c r="AE11" s="712">
        <f t="shared" si="4"/>
        <v>0</v>
      </c>
      <c r="AF11" s="713">
        <f t="shared" si="5"/>
        <v>0</v>
      </c>
      <c r="AG11" s="864" t="s">
        <v>24</v>
      </c>
      <c r="AH11" s="714" t="s">
        <v>682</v>
      </c>
      <c r="AI11" s="894"/>
      <c r="AL11" s="893"/>
    </row>
    <row r="12" spans="1:38" ht="14.25">
      <c r="A12" s="682"/>
      <c r="B12" s="1104" t="s">
        <v>474</v>
      </c>
      <c r="C12" s="1104"/>
      <c r="D12" s="715"/>
      <c r="E12" s="715"/>
      <c r="F12" s="715"/>
      <c r="G12" s="715"/>
      <c r="H12" s="715"/>
      <c r="I12" s="715"/>
      <c r="J12" s="715"/>
      <c r="K12" s="810"/>
      <c r="L12" s="810"/>
      <c r="M12" s="810"/>
      <c r="N12" s="810"/>
      <c r="O12" s="810"/>
      <c r="P12" s="810"/>
      <c r="Q12" s="810"/>
      <c r="R12" s="800"/>
      <c r="S12" s="701">
        <v>6</v>
      </c>
      <c r="T12" s="702" t="s">
        <v>635</v>
      </c>
      <c r="U12" s="703" t="s">
        <v>636</v>
      </c>
      <c r="V12" s="704"/>
      <c r="W12" s="705"/>
      <c r="X12" s="706">
        <v>683.08199999999999</v>
      </c>
      <c r="Y12" s="707">
        <v>371.59100000000001</v>
      </c>
      <c r="Z12" s="706">
        <f t="shared" si="0"/>
        <v>2348.8225834015602</v>
      </c>
      <c r="AA12" s="707">
        <f t="shared" si="1"/>
        <v>1373.2721796035169</v>
      </c>
      <c r="AB12" s="709">
        <f t="shared" si="2"/>
        <v>5.3369684801109285</v>
      </c>
      <c r="AC12" s="710">
        <f t="shared" si="3"/>
        <v>9.806885689867034</v>
      </c>
      <c r="AD12" s="711">
        <f t="shared" si="4"/>
        <v>0</v>
      </c>
      <c r="AE12" s="712">
        <f t="shared" si="4"/>
        <v>0</v>
      </c>
      <c r="AF12" s="713">
        <f t="shared" si="5"/>
        <v>0</v>
      </c>
      <c r="AG12" s="864" t="s">
        <v>296</v>
      </c>
      <c r="AH12" s="714" t="s">
        <v>666</v>
      </c>
      <c r="AI12" s="894"/>
    </row>
    <row r="13" spans="1:38">
      <c r="A13" s="682"/>
      <c r="B13" s="1105" t="s">
        <v>475</v>
      </c>
      <c r="C13" s="1106"/>
      <c r="D13" s="1109" t="s">
        <v>510</v>
      </c>
      <c r="E13" s="1110"/>
      <c r="F13" s="1111" t="s">
        <v>510</v>
      </c>
      <c r="G13" s="1112"/>
      <c r="H13" s="1113" t="s">
        <v>476</v>
      </c>
      <c r="I13" s="1114"/>
      <c r="J13" s="809"/>
      <c r="K13" s="809"/>
      <c r="L13" s="1115" t="s">
        <v>521</v>
      </c>
      <c r="M13" s="1117" t="s">
        <v>520</v>
      </c>
      <c r="N13" s="1110"/>
      <c r="O13" s="1111" t="s">
        <v>520</v>
      </c>
      <c r="P13" s="1112"/>
      <c r="Q13" s="809"/>
      <c r="R13" s="806"/>
      <c r="S13" s="701">
        <v>7</v>
      </c>
      <c r="T13" s="702" t="s">
        <v>637</v>
      </c>
      <c r="U13" s="703" t="s">
        <v>638</v>
      </c>
      <c r="V13" s="704"/>
      <c r="W13" s="705"/>
      <c r="X13" s="706">
        <v>2906.192</v>
      </c>
      <c r="Y13" s="707">
        <v>0</v>
      </c>
      <c r="Z13" s="706">
        <f t="shared" si="0"/>
        <v>9993.1331835723176</v>
      </c>
      <c r="AA13" s="730">
        <f t="shared" si="1"/>
        <v>0</v>
      </c>
      <c r="AB13" s="709">
        <f t="shared" si="2"/>
        <v>22.706285777037806</v>
      </c>
      <c r="AC13" s="710">
        <f t="shared" si="3"/>
        <v>0</v>
      </c>
      <c r="AD13" s="711">
        <f>((H$15*Z13)/1000000+((O$15*AB13)/100+M$17*Z13/Z13))</f>
        <v>0</v>
      </c>
      <c r="AE13" s="712">
        <v>0</v>
      </c>
      <c r="AF13" s="713">
        <f t="shared" si="5"/>
        <v>0</v>
      </c>
      <c r="AG13" s="864" t="s">
        <v>303</v>
      </c>
      <c r="AH13" s="714" t="s">
        <v>668</v>
      </c>
      <c r="AI13" s="894"/>
    </row>
    <row r="14" spans="1:38" ht="13.15" thickBot="1">
      <c r="A14" s="682"/>
      <c r="B14" s="1107"/>
      <c r="C14" s="1108"/>
      <c r="D14" s="716" t="s">
        <v>479</v>
      </c>
      <c r="E14" s="717" t="s">
        <v>480</v>
      </c>
      <c r="F14" s="718" t="s">
        <v>479</v>
      </c>
      <c r="G14" s="719" t="s">
        <v>480</v>
      </c>
      <c r="H14" s="720" t="s">
        <v>479</v>
      </c>
      <c r="I14" s="721" t="s">
        <v>480</v>
      </c>
      <c r="J14" s="807"/>
      <c r="K14" s="807"/>
      <c r="L14" s="1116"/>
      <c r="M14" s="832" t="s">
        <v>479</v>
      </c>
      <c r="N14" s="717" t="s">
        <v>480</v>
      </c>
      <c r="O14" s="828" t="s">
        <v>479</v>
      </c>
      <c r="P14" s="829" t="s">
        <v>480</v>
      </c>
      <c r="Q14" s="807"/>
      <c r="R14" s="805"/>
      <c r="S14" s="701">
        <v>8</v>
      </c>
      <c r="T14" s="702" t="s">
        <v>639</v>
      </c>
      <c r="U14" s="703" t="s">
        <v>640</v>
      </c>
      <c r="V14" s="704"/>
      <c r="W14" s="705"/>
      <c r="X14" s="706">
        <v>1884.626</v>
      </c>
      <c r="Y14" s="707">
        <v>543.29</v>
      </c>
      <c r="Z14" s="706">
        <f t="shared" si="0"/>
        <v>6480.41100492437</v>
      </c>
      <c r="AA14" s="707">
        <f t="shared" si="1"/>
        <v>2007.8124670855716</v>
      </c>
      <c r="AB14" s="709">
        <f t="shared" si="2"/>
        <v>14.724717616329427</v>
      </c>
      <c r="AC14" s="710">
        <f t="shared" si="3"/>
        <v>14.338299168838484</v>
      </c>
      <c r="AD14" s="711">
        <f>((H$15*Z14)/1000000+((O$15*AB14)/100+M$18*Z14/Z14))</f>
        <v>0</v>
      </c>
      <c r="AE14" s="712">
        <f>((I$15*AA14)/1000000+((P$15*AC14)/100+N$18*AA14/AA14))</f>
        <v>0</v>
      </c>
      <c r="AF14" s="713">
        <f t="shared" si="5"/>
        <v>0</v>
      </c>
      <c r="AG14" s="864" t="s">
        <v>303</v>
      </c>
      <c r="AH14" s="714" t="s">
        <v>668</v>
      </c>
      <c r="AI14" s="894"/>
    </row>
    <row r="15" spans="1:38" ht="13.15" thickBot="1">
      <c r="A15" s="682"/>
      <c r="B15" s="722" t="s">
        <v>482</v>
      </c>
      <c r="C15" s="723"/>
      <c r="D15" s="724">
        <f>SUM(D16:D21)</f>
        <v>0</v>
      </c>
      <c r="E15" s="725">
        <f>SUM(E16:E21)</f>
        <v>0</v>
      </c>
      <c r="F15" s="726">
        <v>0</v>
      </c>
      <c r="G15" s="727">
        <v>0</v>
      </c>
      <c r="H15" s="728">
        <v>0</v>
      </c>
      <c r="I15" s="727">
        <v>0</v>
      </c>
      <c r="J15" s="808"/>
      <c r="K15" s="808"/>
      <c r="L15" s="833" t="s">
        <v>482</v>
      </c>
      <c r="M15" s="950">
        <f>SUM(M16:M21)</f>
        <v>0</v>
      </c>
      <c r="N15" s="951">
        <f>SUM(N16:N21)</f>
        <v>0</v>
      </c>
      <c r="O15" s="830">
        <f>F15*$L$10</f>
        <v>0</v>
      </c>
      <c r="P15" s="831">
        <f>G15*$L$10</f>
        <v>0</v>
      </c>
      <c r="Q15" s="808"/>
      <c r="R15" s="801"/>
      <c r="S15" s="701">
        <v>9</v>
      </c>
      <c r="T15" s="702" t="s">
        <v>641</v>
      </c>
      <c r="U15" s="703" t="s">
        <v>642</v>
      </c>
      <c r="V15" s="704"/>
      <c r="W15" s="705"/>
      <c r="X15" s="729">
        <v>94.388636707421767</v>
      </c>
      <c r="Y15" s="730">
        <v>70.311528014291341</v>
      </c>
      <c r="Z15" s="729">
        <f t="shared" si="0"/>
        <v>324.5615629088129</v>
      </c>
      <c r="AA15" s="730">
        <f t="shared" si="1"/>
        <v>259.84715810511989</v>
      </c>
      <c r="AB15" s="731">
        <f t="shared" si="2"/>
        <v>0.73746516375508553</v>
      </c>
      <c r="AC15" s="732">
        <f t="shared" si="3"/>
        <v>1.8556346034108435</v>
      </c>
      <c r="AD15" s="733">
        <f>((H$15*Z15)/1000000+((O$15*AB15)/100+M$19*Z15/SUM(Z$15:Z$27)))</f>
        <v>0</v>
      </c>
      <c r="AE15" s="734">
        <f>((I$15*AA15)/1000000+((P$15*AC15)/100+N$19*AA15/SUM(AA$15:AA$27)))</f>
        <v>0</v>
      </c>
      <c r="AF15" s="713">
        <f>SUM(AD15:AE15)</f>
        <v>0</v>
      </c>
      <c r="AG15" s="864" t="s">
        <v>290</v>
      </c>
      <c r="AH15" s="714" t="s">
        <v>669</v>
      </c>
      <c r="AI15" s="894"/>
    </row>
    <row r="16" spans="1:38" ht="13.15" thickBot="1">
      <c r="A16" s="682"/>
      <c r="B16" s="735" t="s">
        <v>483</v>
      </c>
      <c r="C16" s="736"/>
      <c r="D16" s="737">
        <v>0</v>
      </c>
      <c r="E16" s="738">
        <v>0</v>
      </c>
      <c r="F16" s="742" t="s">
        <v>485</v>
      </c>
      <c r="G16" s="739"/>
      <c r="H16" s="739"/>
      <c r="I16" s="739"/>
      <c r="J16" s="739"/>
      <c r="K16" s="816"/>
      <c r="L16" s="834" t="s">
        <v>483</v>
      </c>
      <c r="M16" s="822">
        <f>D16*$L$10</f>
        <v>0</v>
      </c>
      <c r="N16" s="952">
        <f>E16*$L$10</f>
        <v>0</v>
      </c>
      <c r="O16" s="819" t="s">
        <v>156</v>
      </c>
      <c r="P16" s="739"/>
      <c r="Q16" s="811"/>
      <c r="R16" s="802"/>
      <c r="S16" s="701">
        <v>10</v>
      </c>
      <c r="T16" s="702" t="s">
        <v>641</v>
      </c>
      <c r="U16" s="703" t="s">
        <v>643</v>
      </c>
      <c r="V16" s="704"/>
      <c r="W16" s="705"/>
      <c r="X16" s="729">
        <v>479.90374405479292</v>
      </c>
      <c r="Y16" s="730">
        <v>200.58217385431635</v>
      </c>
      <c r="Z16" s="729">
        <f t="shared" si="0"/>
        <v>1650.1807277821108</v>
      </c>
      <c r="AA16" s="730">
        <f t="shared" si="1"/>
        <v>741.28253665597003</v>
      </c>
      <c r="AB16" s="731">
        <f t="shared" si="2"/>
        <v>3.7495222469742315</v>
      </c>
      <c r="AC16" s="732">
        <f t="shared" si="3"/>
        <v>5.2936870118337547</v>
      </c>
      <c r="AD16" s="733">
        <f>((H$15*Z16)/1000000+((O$15*AB16)/100+M$19*Z16/SUM(Z$15:Z$27)))</f>
        <v>0</v>
      </c>
      <c r="AE16" s="734">
        <f t="shared" ref="AE16:AE26" si="6">((I$15*AA16)/1000000+((P$15*AC16)/100+N$19*AA16/SUM(AA$15:AA$27)))</f>
        <v>0</v>
      </c>
      <c r="AF16" s="713">
        <f>SUM(AD16:AE16)</f>
        <v>0</v>
      </c>
      <c r="AG16" s="864" t="s">
        <v>20</v>
      </c>
      <c r="AH16" s="714" t="s">
        <v>670</v>
      </c>
      <c r="AI16" s="894"/>
    </row>
    <row r="17" spans="1:35" ht="13.15" thickBot="1">
      <c r="A17" s="682"/>
      <c r="B17" s="735" t="s">
        <v>478</v>
      </c>
      <c r="C17" s="736"/>
      <c r="D17" s="740">
        <v>0</v>
      </c>
      <c r="E17" s="741" t="s">
        <v>484</v>
      </c>
      <c r="F17" s="746" t="s">
        <v>487</v>
      </c>
      <c r="G17" s="743"/>
      <c r="H17" s="743"/>
      <c r="I17" s="743"/>
      <c r="J17" s="743"/>
      <c r="K17" s="817"/>
      <c r="L17" s="834" t="s">
        <v>478</v>
      </c>
      <c r="M17" s="821">
        <f>D17*$L$10</f>
        <v>0</v>
      </c>
      <c r="N17" s="819" t="s">
        <v>484</v>
      </c>
      <c r="O17" s="742"/>
      <c r="P17" s="743"/>
      <c r="Q17" s="812"/>
      <c r="R17" s="803"/>
      <c r="S17" s="701">
        <v>11</v>
      </c>
      <c r="T17" s="702" t="s">
        <v>641</v>
      </c>
      <c r="U17" s="703" t="s">
        <v>644</v>
      </c>
      <c r="V17" s="704"/>
      <c r="W17" s="705"/>
      <c r="X17" s="729">
        <v>159.87425594520712</v>
      </c>
      <c r="Y17" s="730">
        <v>79.093826145683664</v>
      </c>
      <c r="Z17" s="729">
        <f t="shared" si="0"/>
        <v>549.73819083012529</v>
      </c>
      <c r="AA17" s="730">
        <f t="shared" si="1"/>
        <v>292.30350311031384</v>
      </c>
      <c r="AB17" s="731">
        <f t="shared" si="2"/>
        <v>1.2491089865649478</v>
      </c>
      <c r="AC17" s="732">
        <f t="shared" si="3"/>
        <v>2.0874136127757028</v>
      </c>
      <c r="AD17" s="733">
        <f>((H$15*Z17)/1000000+((O$15*AB17)/100+M$19*Z17/SUM(Z$15:Z$27)))</f>
        <v>0</v>
      </c>
      <c r="AE17" s="734">
        <f t="shared" si="6"/>
        <v>0</v>
      </c>
      <c r="AF17" s="713">
        <f>SUM(AD17:AE17)</f>
        <v>0</v>
      </c>
      <c r="AG17" s="864" t="s">
        <v>20</v>
      </c>
      <c r="AH17" s="714" t="s">
        <v>670</v>
      </c>
      <c r="AI17" s="894"/>
    </row>
    <row r="18" spans="1:35">
      <c r="A18" s="682"/>
      <c r="B18" s="735" t="s">
        <v>486</v>
      </c>
      <c r="C18" s="736"/>
      <c r="D18" s="744">
        <v>0</v>
      </c>
      <c r="E18" s="745">
        <v>0</v>
      </c>
      <c r="F18" s="777"/>
      <c r="G18" s="743"/>
      <c r="H18" s="743"/>
      <c r="I18" s="743"/>
      <c r="J18" s="743"/>
      <c r="K18" s="817"/>
      <c r="L18" s="735" t="s">
        <v>486</v>
      </c>
      <c r="M18" s="822">
        <f>D18*$L$10</f>
        <v>0</v>
      </c>
      <c r="N18" s="825">
        <f>E18*$L$10</f>
        <v>0</v>
      </c>
      <c r="O18" s="820"/>
      <c r="P18" s="743"/>
      <c r="Q18" s="812"/>
      <c r="R18" s="803"/>
      <c r="S18" s="701">
        <v>12</v>
      </c>
      <c r="T18" s="702" t="s">
        <v>641</v>
      </c>
      <c r="U18" s="703" t="s">
        <v>645</v>
      </c>
      <c r="V18" s="704"/>
      <c r="W18" s="705"/>
      <c r="X18" s="729">
        <v>163.22</v>
      </c>
      <c r="Y18" s="730">
        <v>97.933000000000007</v>
      </c>
      <c r="Z18" s="729">
        <f t="shared" si="0"/>
        <v>561.2427527922016</v>
      </c>
      <c r="AA18" s="730">
        <f t="shared" si="1"/>
        <v>361.92659231550601</v>
      </c>
      <c r="AB18" s="731">
        <f>X18/X$46*100</f>
        <v>1.2752495239571615</v>
      </c>
      <c r="AC18" s="732">
        <f>Y18/Y$46*100</f>
        <v>2.5846097894344813</v>
      </c>
      <c r="AD18" s="733">
        <f t="shared" ref="AD18:AD26" si="7">((H$15*Z18)/1000000+((O$15*AB18)/100+M$19*Z18/SUM(Z$15:Z$27)))</f>
        <v>0</v>
      </c>
      <c r="AE18" s="734">
        <f t="shared" si="6"/>
        <v>0</v>
      </c>
      <c r="AF18" s="713">
        <f t="shared" si="5"/>
        <v>0</v>
      </c>
      <c r="AG18" s="864" t="s">
        <v>21</v>
      </c>
      <c r="AH18" s="714" t="s">
        <v>671</v>
      </c>
      <c r="AI18" s="895"/>
    </row>
    <row r="19" spans="1:35">
      <c r="A19" s="682"/>
      <c r="B19" s="735" t="s">
        <v>620</v>
      </c>
      <c r="C19" s="747"/>
      <c r="D19" s="748">
        <v>0</v>
      </c>
      <c r="E19" s="749">
        <v>0</v>
      </c>
      <c r="F19" s="750"/>
      <c r="G19" s="750"/>
      <c r="H19" s="750"/>
      <c r="I19" s="750"/>
      <c r="J19" s="750"/>
      <c r="K19" s="818"/>
      <c r="L19" s="735" t="s">
        <v>620</v>
      </c>
      <c r="M19" s="823">
        <f>D19*$L$10</f>
        <v>0</v>
      </c>
      <c r="N19" s="826">
        <f>E19*$L$10</f>
        <v>0</v>
      </c>
      <c r="O19" s="750"/>
      <c r="P19" s="750"/>
      <c r="Q19" s="813"/>
      <c r="R19" s="804"/>
      <c r="S19" s="701">
        <v>13</v>
      </c>
      <c r="T19" s="702" t="s">
        <v>641</v>
      </c>
      <c r="U19" s="703" t="s">
        <v>646</v>
      </c>
      <c r="V19" s="704"/>
      <c r="W19" s="705"/>
      <c r="X19" s="729">
        <v>62.805</v>
      </c>
      <c r="Y19" s="730">
        <v>41.87</v>
      </c>
      <c r="Z19" s="729">
        <f t="shared" si="0"/>
        <v>215.95914158261377</v>
      </c>
      <c r="AA19" s="730">
        <f t="shared" si="1"/>
        <v>154.73707963863291</v>
      </c>
      <c r="AB19" s="731">
        <f t="shared" si="2"/>
        <v>0.49069995314379072</v>
      </c>
      <c r="AC19" s="732">
        <f t="shared" si="3"/>
        <v>1.1050168164318637</v>
      </c>
      <c r="AD19" s="733">
        <f t="shared" si="7"/>
        <v>0</v>
      </c>
      <c r="AE19" s="734">
        <f t="shared" si="6"/>
        <v>0</v>
      </c>
      <c r="AF19" s="713">
        <f t="shared" si="5"/>
        <v>0</v>
      </c>
      <c r="AG19" s="864" t="s">
        <v>37</v>
      </c>
      <c r="AH19" s="714" t="s">
        <v>672</v>
      </c>
      <c r="AI19" s="895"/>
    </row>
    <row r="20" spans="1:35">
      <c r="A20" s="682"/>
      <c r="B20" s="735" t="s">
        <v>621</v>
      </c>
      <c r="C20" s="747"/>
      <c r="D20" s="748">
        <v>0</v>
      </c>
      <c r="E20" s="749">
        <v>0</v>
      </c>
      <c r="F20" s="750"/>
      <c r="G20" s="750"/>
      <c r="H20" s="750"/>
      <c r="I20" s="750"/>
      <c r="J20" s="750"/>
      <c r="K20" s="818"/>
      <c r="L20" s="735" t="s">
        <v>621</v>
      </c>
      <c r="M20" s="823">
        <f>D20*$L$10</f>
        <v>0</v>
      </c>
      <c r="N20" s="826">
        <f>E20*$L$10</f>
        <v>0</v>
      </c>
      <c r="O20" s="750"/>
      <c r="P20" s="750"/>
      <c r="Q20" s="813"/>
      <c r="R20" s="804"/>
      <c r="S20" s="701">
        <v>14</v>
      </c>
      <c r="T20" s="702" t="s">
        <v>641</v>
      </c>
      <c r="U20" s="703" t="s">
        <v>624</v>
      </c>
      <c r="V20" s="704"/>
      <c r="W20" s="705"/>
      <c r="X20" s="729">
        <v>42.118000000000002</v>
      </c>
      <c r="Y20" s="730">
        <v>8.1669999999999998</v>
      </c>
      <c r="Z20" s="729">
        <f t="shared" si="0"/>
        <v>144.82552543868366</v>
      </c>
      <c r="AA20" s="730">
        <f t="shared" si="1"/>
        <v>30.182415319052186</v>
      </c>
      <c r="AB20" s="731">
        <f t="shared" si="2"/>
        <v>0.32907094381832941</v>
      </c>
      <c r="AC20" s="732">
        <f t="shared" si="3"/>
        <v>0.21554029949364778</v>
      </c>
      <c r="AD20" s="733">
        <f t="shared" si="7"/>
        <v>0</v>
      </c>
      <c r="AE20" s="734">
        <f t="shared" si="6"/>
        <v>0</v>
      </c>
      <c r="AF20" s="713">
        <f t="shared" si="5"/>
        <v>0</v>
      </c>
      <c r="AG20" s="864" t="s">
        <v>26</v>
      </c>
      <c r="AH20" s="714" t="s">
        <v>673</v>
      </c>
      <c r="AI20" s="895"/>
    </row>
    <row r="21" spans="1:35" ht="13.15" thickBot="1">
      <c r="A21" s="682"/>
      <c r="B21" s="751" t="s">
        <v>488</v>
      </c>
      <c r="C21" s="752"/>
      <c r="D21" s="753">
        <v>0</v>
      </c>
      <c r="E21" s="754">
        <v>0</v>
      </c>
      <c r="F21" s="739"/>
      <c r="G21" s="739"/>
      <c r="H21" s="739"/>
      <c r="I21" s="739"/>
      <c r="J21" s="739"/>
      <c r="K21" s="816"/>
      <c r="L21" s="751" t="s">
        <v>488</v>
      </c>
      <c r="M21" s="824">
        <f>D21*$L$10</f>
        <v>0</v>
      </c>
      <c r="N21" s="827">
        <f>E21*$L$10</f>
        <v>0</v>
      </c>
      <c r="O21" s="739"/>
      <c r="P21" s="739"/>
      <c r="Q21" s="811"/>
      <c r="R21" s="802"/>
      <c r="S21" s="701">
        <v>15</v>
      </c>
      <c r="T21" s="702" t="s">
        <v>641</v>
      </c>
      <c r="U21" s="703" t="s">
        <v>625</v>
      </c>
      <c r="V21" s="704"/>
      <c r="W21" s="705"/>
      <c r="X21" s="729">
        <v>118.74165287348518</v>
      </c>
      <c r="Y21" s="730">
        <v>62.191017971038868</v>
      </c>
      <c r="Z21" s="729">
        <f t="shared" si="0"/>
        <v>408.3010178275386</v>
      </c>
      <c r="AA21" s="730">
        <f t="shared" si="1"/>
        <v>229.83655363248846</v>
      </c>
      <c r="AB21" s="731">
        <f t="shared" si="2"/>
        <v>0.92773701936526465</v>
      </c>
      <c r="AC21" s="732">
        <f t="shared" si="3"/>
        <v>1.6413212488419919</v>
      </c>
      <c r="AD21" s="733">
        <f t="shared" si="7"/>
        <v>0</v>
      </c>
      <c r="AE21" s="734">
        <f t="shared" si="6"/>
        <v>0</v>
      </c>
      <c r="AF21" s="713">
        <f t="shared" si="5"/>
        <v>0</v>
      </c>
      <c r="AG21" s="864" t="s">
        <v>37</v>
      </c>
      <c r="AH21" s="714" t="s">
        <v>674</v>
      </c>
      <c r="AI21" s="894"/>
    </row>
    <row r="22" spans="1:35">
      <c r="A22" s="682"/>
      <c r="B22" s="682"/>
      <c r="C22" s="682"/>
      <c r="D22" s="682"/>
      <c r="E22" s="682"/>
      <c r="F22" s="682"/>
      <c r="G22" s="682"/>
      <c r="H22" s="682"/>
      <c r="I22" s="683"/>
      <c r="J22" s="683"/>
      <c r="K22" s="777"/>
      <c r="L22" s="777"/>
      <c r="M22" s="777"/>
      <c r="N22" s="777"/>
      <c r="O22" s="777"/>
      <c r="P22" s="777"/>
      <c r="Q22" s="777"/>
      <c r="S22" s="701">
        <v>16</v>
      </c>
      <c r="T22" s="702" t="s">
        <v>641</v>
      </c>
      <c r="U22" s="703" t="s">
        <v>626</v>
      </c>
      <c r="V22" s="704"/>
      <c r="W22" s="705"/>
      <c r="X22" s="729">
        <v>135.83829939916495</v>
      </c>
      <c r="Y22" s="730">
        <v>62.582806692179375</v>
      </c>
      <c r="Z22" s="729">
        <f t="shared" si="0"/>
        <v>467.08896636073149</v>
      </c>
      <c r="AA22" s="730">
        <f t="shared" si="1"/>
        <v>231.28446962352351</v>
      </c>
      <c r="AB22" s="731">
        <f t="shared" si="2"/>
        <v>1.0613143404235723</v>
      </c>
      <c r="AC22" s="732">
        <f t="shared" si="3"/>
        <v>1.6516611849620924</v>
      </c>
      <c r="AD22" s="733">
        <f t="shared" si="7"/>
        <v>0</v>
      </c>
      <c r="AE22" s="734">
        <f t="shared" si="6"/>
        <v>0</v>
      </c>
      <c r="AF22" s="713">
        <f t="shared" si="5"/>
        <v>0</v>
      </c>
      <c r="AG22" s="864" t="s">
        <v>22</v>
      </c>
      <c r="AH22" s="714" t="s">
        <v>675</v>
      </c>
      <c r="AI22" s="894"/>
    </row>
    <row r="23" spans="1:35">
      <c r="A23" s="682"/>
      <c r="B23" s="777"/>
      <c r="C23" s="777"/>
      <c r="D23" s="777"/>
      <c r="E23" s="777"/>
      <c r="F23" s="682"/>
      <c r="G23" s="682"/>
      <c r="H23" s="682"/>
      <c r="I23" s="683"/>
      <c r="J23" s="683"/>
      <c r="K23" s="683"/>
      <c r="L23" s="683"/>
      <c r="M23" s="683"/>
      <c r="N23" s="683"/>
      <c r="O23" s="683"/>
      <c r="P23" s="683"/>
      <c r="Q23" s="683"/>
      <c r="S23" s="701">
        <v>17</v>
      </c>
      <c r="T23" s="702" t="s">
        <v>641</v>
      </c>
      <c r="U23" s="703" t="s">
        <v>627</v>
      </c>
      <c r="V23" s="704"/>
      <c r="W23" s="705"/>
      <c r="X23" s="729">
        <v>96.842577548457172</v>
      </c>
      <c r="Y23" s="730">
        <v>17.554311311100832</v>
      </c>
      <c r="Z23" s="729">
        <f t="shared" si="0"/>
        <v>332.99960060524666</v>
      </c>
      <c r="AA23" s="730">
        <f t="shared" si="1"/>
        <v>64.874680376096578</v>
      </c>
      <c r="AB23" s="731">
        <f t="shared" si="2"/>
        <v>0.75663797890855589</v>
      </c>
      <c r="AC23" s="732">
        <f t="shared" si="3"/>
        <v>0.46328658227003816</v>
      </c>
      <c r="AD23" s="733">
        <f t="shared" si="7"/>
        <v>0</v>
      </c>
      <c r="AE23" s="734">
        <f t="shared" si="6"/>
        <v>0</v>
      </c>
      <c r="AF23" s="713">
        <f t="shared" si="5"/>
        <v>0</v>
      </c>
      <c r="AG23" s="864" t="s">
        <v>34</v>
      </c>
      <c r="AH23" s="714" t="s">
        <v>676</v>
      </c>
      <c r="AI23" s="894"/>
    </row>
    <row r="24" spans="1:35" ht="14.25">
      <c r="A24" s="682"/>
      <c r="B24" s="1121"/>
      <c r="C24" s="1121"/>
      <c r="D24" s="777"/>
      <c r="E24" s="777"/>
      <c r="F24" s="682"/>
      <c r="G24" s="682"/>
      <c r="H24" s="682"/>
      <c r="I24" s="683"/>
      <c r="J24" s="683"/>
      <c r="K24" s="683"/>
      <c r="L24" s="683"/>
      <c r="M24" s="683"/>
      <c r="N24" s="683"/>
      <c r="O24" s="683"/>
      <c r="P24" s="683"/>
      <c r="Q24" s="683"/>
      <c r="S24" s="701">
        <v>18</v>
      </c>
      <c r="T24" s="702" t="s">
        <v>641</v>
      </c>
      <c r="U24" s="703" t="s">
        <v>647</v>
      </c>
      <c r="V24" s="704"/>
      <c r="W24" s="705"/>
      <c r="X24" s="729">
        <v>127.50662781847483</v>
      </c>
      <c r="Y24" s="730">
        <v>13.507981995935111</v>
      </c>
      <c r="Z24" s="729">
        <f t="shared" si="0"/>
        <v>438.43996321585291</v>
      </c>
      <c r="AA24" s="730">
        <f t="shared" si="1"/>
        <v>49.920842748082897</v>
      </c>
      <c r="AB24" s="731">
        <f t="shared" si="2"/>
        <v>0.99621839496932352</v>
      </c>
      <c r="AC24" s="732">
        <f t="shared" si="3"/>
        <v>0.35649742683465846</v>
      </c>
      <c r="AD24" s="733">
        <f t="shared" si="7"/>
        <v>0</v>
      </c>
      <c r="AE24" s="734">
        <f t="shared" si="6"/>
        <v>0</v>
      </c>
      <c r="AF24" s="713">
        <f t="shared" si="5"/>
        <v>0</v>
      </c>
      <c r="AG24" s="864" t="s">
        <v>35</v>
      </c>
      <c r="AH24" s="714" t="s">
        <v>677</v>
      </c>
      <c r="AI24" s="894"/>
    </row>
    <row r="25" spans="1:35" ht="14.25">
      <c r="A25" s="682"/>
      <c r="B25" s="1104" t="s">
        <v>489</v>
      </c>
      <c r="C25" s="1121"/>
      <c r="D25" s="777"/>
      <c r="E25" s="777"/>
      <c r="F25" s="682"/>
      <c r="G25" s="682"/>
      <c r="H25" s="682"/>
      <c r="I25" s="683"/>
      <c r="J25" s="683"/>
      <c r="K25" s="683"/>
      <c r="L25" s="683"/>
      <c r="M25" s="683"/>
      <c r="N25" s="683"/>
      <c r="O25" s="683"/>
      <c r="P25" s="683"/>
      <c r="Q25" s="683"/>
      <c r="S25" s="701">
        <v>19</v>
      </c>
      <c r="T25" s="702" t="s">
        <v>641</v>
      </c>
      <c r="U25" s="703" t="s">
        <v>648</v>
      </c>
      <c r="V25" s="704"/>
      <c r="W25" s="705"/>
      <c r="X25" s="729">
        <v>114.83033263503684</v>
      </c>
      <c r="Y25" s="730">
        <v>12.165062258799463</v>
      </c>
      <c r="Z25" s="729">
        <f t="shared" si="0"/>
        <v>394.85168479434049</v>
      </c>
      <c r="AA25" s="730">
        <f t="shared" si="1"/>
        <v>44.957874553350379</v>
      </c>
      <c r="AB25" s="731">
        <f t="shared" si="2"/>
        <v>0.89717759483318971</v>
      </c>
      <c r="AC25" s="732">
        <f t="shared" si="3"/>
        <v>0.32105560947967521</v>
      </c>
      <c r="AD25" s="733">
        <f t="shared" si="7"/>
        <v>0</v>
      </c>
      <c r="AE25" s="734">
        <f t="shared" si="6"/>
        <v>0</v>
      </c>
      <c r="AF25" s="713">
        <f t="shared" si="5"/>
        <v>0</v>
      </c>
      <c r="AG25" s="864" t="s">
        <v>37</v>
      </c>
      <c r="AH25" s="714" t="s">
        <v>674</v>
      </c>
      <c r="AI25" s="894"/>
    </row>
    <row r="26" spans="1:35">
      <c r="A26" s="682"/>
      <c r="B26" s="1134" t="s">
        <v>523</v>
      </c>
      <c r="C26" s="1135"/>
      <c r="D26" s="1140" t="s">
        <v>717</v>
      </c>
      <c r="E26" s="1142" t="s">
        <v>718</v>
      </c>
      <c r="F26" s="682"/>
      <c r="G26" s="682"/>
      <c r="H26" s="682"/>
      <c r="I26" s="683"/>
      <c r="J26" s="683"/>
      <c r="K26" s="683"/>
      <c r="L26" s="683"/>
      <c r="M26" s="683"/>
      <c r="N26" s="683"/>
      <c r="O26" s="683"/>
      <c r="P26" s="683"/>
      <c r="Q26" s="683"/>
      <c r="S26" s="701">
        <v>20</v>
      </c>
      <c r="T26" s="702" t="s">
        <v>641</v>
      </c>
      <c r="U26" s="703" t="s">
        <v>628</v>
      </c>
      <c r="V26" s="704"/>
      <c r="W26" s="705"/>
      <c r="X26" s="729">
        <v>349.40550972538102</v>
      </c>
      <c r="Y26" s="730">
        <v>220.17981977094638</v>
      </c>
      <c r="Z26" s="729">
        <f t="shared" si="0"/>
        <v>1201.4539279440951</v>
      </c>
      <c r="AA26" s="730">
        <f t="shared" si="1"/>
        <v>813.7086770173579</v>
      </c>
      <c r="AB26" s="731">
        <f t="shared" si="2"/>
        <v>2.7299302165500641</v>
      </c>
      <c r="AC26" s="732">
        <f t="shared" si="3"/>
        <v>5.8109004892723366</v>
      </c>
      <c r="AD26" s="733">
        <f t="shared" si="7"/>
        <v>0</v>
      </c>
      <c r="AE26" s="734">
        <f t="shared" si="6"/>
        <v>0</v>
      </c>
      <c r="AF26" s="713">
        <f t="shared" si="5"/>
        <v>0</v>
      </c>
      <c r="AG26" s="864" t="s">
        <v>37</v>
      </c>
      <c r="AH26" s="714" t="s">
        <v>674</v>
      </c>
      <c r="AI26" s="894"/>
    </row>
    <row r="27" spans="1:35">
      <c r="A27" s="682"/>
      <c r="B27" s="1136"/>
      <c r="C27" s="1137"/>
      <c r="D27" s="1141"/>
      <c r="E27" s="1143"/>
      <c r="F27" s="682"/>
      <c r="G27" s="682"/>
      <c r="H27" s="682"/>
      <c r="I27" s="683"/>
      <c r="J27" s="683"/>
      <c r="K27" s="683"/>
      <c r="L27" s="683"/>
      <c r="M27" s="683"/>
      <c r="N27" s="683"/>
      <c r="O27" s="683"/>
      <c r="P27" s="683"/>
      <c r="Q27" s="683"/>
      <c r="S27" s="701">
        <v>21</v>
      </c>
      <c r="T27" s="702" t="s">
        <v>641</v>
      </c>
      <c r="U27" s="703" t="s">
        <v>649</v>
      </c>
      <c r="V27" s="704"/>
      <c r="W27" s="705"/>
      <c r="X27" s="729">
        <v>25.1</v>
      </c>
      <c r="Y27" s="730">
        <v>14.327999999999999</v>
      </c>
      <c r="Z27" s="729">
        <f t="shared" si="0"/>
        <v>86.308008179660945</v>
      </c>
      <c r="AA27" s="730">
        <f t="shared" si="1"/>
        <v>52.951346478680016</v>
      </c>
      <c r="AB27" s="731">
        <f t="shared" si="2"/>
        <v>0.19610809368536181</v>
      </c>
      <c r="AC27" s="732">
        <f t="shared" si="3"/>
        <v>0.37813902426166096</v>
      </c>
      <c r="AD27" s="733">
        <f>((H$15*Z27)/1000000+((O$15*AB27)/100+M$19*Z27/SUM(Z$15:Z$27)))</f>
        <v>0</v>
      </c>
      <c r="AE27" s="734">
        <f>((I$15*AA27)/1000000+((P$15*AC27)/100+N$19*AA27/SUM(AA$15:AA$27)))</f>
        <v>0</v>
      </c>
      <c r="AF27" s="713">
        <f t="shared" si="5"/>
        <v>0</v>
      </c>
      <c r="AG27" s="864" t="s">
        <v>23</v>
      </c>
      <c r="AH27" s="714" t="s">
        <v>678</v>
      </c>
      <c r="AI27" s="895"/>
    </row>
    <row r="28" spans="1:35" ht="13.5" customHeight="1">
      <c r="A28" s="682"/>
      <c r="B28" s="1136"/>
      <c r="C28" s="1137"/>
      <c r="D28" s="1141"/>
      <c r="E28" s="1143"/>
      <c r="F28" s="682"/>
      <c r="G28" s="682"/>
      <c r="H28" s="682"/>
      <c r="I28" s="683"/>
      <c r="J28" s="683"/>
      <c r="K28" s="683"/>
      <c r="L28" s="683"/>
      <c r="M28" s="683"/>
      <c r="N28" s="683"/>
      <c r="O28" s="683"/>
      <c r="P28" s="683"/>
      <c r="Q28" s="683"/>
      <c r="S28" s="701">
        <v>22</v>
      </c>
      <c r="T28" s="702" t="s">
        <v>650</v>
      </c>
      <c r="U28" s="703" t="s">
        <v>651</v>
      </c>
      <c r="V28" s="704"/>
      <c r="W28" s="705"/>
      <c r="X28" s="729">
        <v>70.386065244838775</v>
      </c>
      <c r="Y28" s="730">
        <v>55.624276434174583</v>
      </c>
      <c r="Z28" s="729">
        <f t="shared" si="0"/>
        <v>242.02713525441013</v>
      </c>
      <c r="AA28" s="730">
        <f t="shared" si="1"/>
        <v>205.56814168703619</v>
      </c>
      <c r="AB28" s="731">
        <f t="shared" si="2"/>
        <v>0.54993135765652712</v>
      </c>
      <c r="AC28" s="732">
        <f t="shared" si="3"/>
        <v>1.4680143506476606</v>
      </c>
      <c r="AD28" s="733">
        <f>((H$15*Z28)/1000000+((O$15*AB28)/100+M$20*Z28/SUM(Z$28:Z$37)))</f>
        <v>0</v>
      </c>
      <c r="AE28" s="734">
        <f>((I$15*AA28)/1000000+((P$15*AC28)/100+N$20*AA28/SUM(AA$28:AA$37)))</f>
        <v>0</v>
      </c>
      <c r="AF28" s="713">
        <f t="shared" si="5"/>
        <v>0</v>
      </c>
      <c r="AG28" s="864" t="s">
        <v>303</v>
      </c>
      <c r="AH28" s="714" t="s">
        <v>668</v>
      </c>
      <c r="AI28" s="894"/>
    </row>
    <row r="29" spans="1:35">
      <c r="A29" s="682"/>
      <c r="B29" s="1136"/>
      <c r="C29" s="1137"/>
      <c r="D29" s="1141"/>
      <c r="E29" s="1143"/>
      <c r="F29" s="682"/>
      <c r="G29" s="682"/>
      <c r="H29" s="682"/>
      <c r="I29" s="683"/>
      <c r="J29" s="683"/>
      <c r="K29" s="683"/>
      <c r="L29" s="683"/>
      <c r="M29" s="683"/>
      <c r="N29" s="683"/>
      <c r="O29" s="683"/>
      <c r="P29" s="683"/>
      <c r="Q29" s="683"/>
      <c r="S29" s="701">
        <v>23</v>
      </c>
      <c r="T29" s="702" t="s">
        <v>650</v>
      </c>
      <c r="U29" s="703" t="s">
        <v>652</v>
      </c>
      <c r="V29" s="704"/>
      <c r="W29" s="705"/>
      <c r="X29" s="729">
        <v>269.23399999999998</v>
      </c>
      <c r="Y29" s="730">
        <v>127.58499999999999</v>
      </c>
      <c r="Z29" s="729">
        <f t="shared" si="0"/>
        <v>925.77889538816066</v>
      </c>
      <c r="AA29" s="730">
        <f t="shared" si="1"/>
        <v>471.51015776677764</v>
      </c>
      <c r="AB29" s="731">
        <f t="shared" si="2"/>
        <v>2.1035444818838522</v>
      </c>
      <c r="AC29" s="732">
        <f t="shared" si="3"/>
        <v>3.3671738840329439</v>
      </c>
      <c r="AD29" s="733">
        <f t="shared" ref="AD29:AD32" si="8">((H$15*Z29)/1000000+((O$15*AB29)/100+M$20*Z29/SUM(Z$28:Z$37)))</f>
        <v>0</v>
      </c>
      <c r="AE29" s="734">
        <f t="shared" ref="AE29:AE36" si="9">((I$15*AA29)/1000000+((P$15*AC29)/100+N$20*AA29/SUM(AA$28:AA$37)))</f>
        <v>0</v>
      </c>
      <c r="AF29" s="713">
        <f t="shared" si="5"/>
        <v>0</v>
      </c>
      <c r="AG29" s="864" t="s">
        <v>303</v>
      </c>
      <c r="AH29" s="714" t="s">
        <v>668</v>
      </c>
      <c r="AI29" s="894"/>
    </row>
    <row r="30" spans="1:35" ht="13.15" thickBot="1">
      <c r="A30" s="682"/>
      <c r="B30" s="1138"/>
      <c r="C30" s="1139"/>
      <c r="D30" s="755" t="s">
        <v>490</v>
      </c>
      <c r="E30" s="933" t="s">
        <v>490</v>
      </c>
      <c r="F30" s="682"/>
      <c r="G30" s="682"/>
      <c r="H30" s="682"/>
      <c r="I30" s="683"/>
      <c r="J30" s="683"/>
      <c r="K30" s="683"/>
      <c r="L30" s="683"/>
      <c r="M30" s="683"/>
      <c r="N30" s="683"/>
      <c r="O30" s="683"/>
      <c r="P30" s="683"/>
      <c r="Q30" s="683"/>
      <c r="S30" s="701">
        <v>24</v>
      </c>
      <c r="T30" s="702" t="s">
        <v>650</v>
      </c>
      <c r="U30" s="703" t="s">
        <v>653</v>
      </c>
      <c r="V30" s="704"/>
      <c r="W30" s="705"/>
      <c r="X30" s="729">
        <v>95.155000000000001</v>
      </c>
      <c r="Y30" s="730">
        <v>40.445999999999998</v>
      </c>
      <c r="Z30" s="729">
        <f t="shared" si="0"/>
        <v>327.19675371855129</v>
      </c>
      <c r="AA30" s="730">
        <f t="shared" si="1"/>
        <v>149.47446675577135</v>
      </c>
      <c r="AB30" s="731">
        <f t="shared" si="2"/>
        <v>0.74345281492552195</v>
      </c>
      <c r="AC30" s="732">
        <f t="shared" si="3"/>
        <v>1.0674351601959198</v>
      </c>
      <c r="AD30" s="733">
        <f t="shared" si="8"/>
        <v>0</v>
      </c>
      <c r="AE30" s="734">
        <f t="shared" si="9"/>
        <v>0</v>
      </c>
      <c r="AF30" s="713">
        <f t="shared" si="5"/>
        <v>0</v>
      </c>
      <c r="AG30" s="864" t="s">
        <v>299</v>
      </c>
      <c r="AH30" s="714" t="s">
        <v>679</v>
      </c>
      <c r="AI30" s="894"/>
    </row>
    <row r="31" spans="1:35" ht="13.15" thickTop="1">
      <c r="A31" s="682"/>
      <c r="B31" s="756" t="s">
        <v>290</v>
      </c>
      <c r="C31" s="757" t="s">
        <v>568</v>
      </c>
      <c r="D31" s="936">
        <f t="shared" ref="D31:D54" si="10">SUMIF(AG$7:AG$45,B31,AF$7:AF$45)</f>
        <v>0</v>
      </c>
      <c r="E31" s="941"/>
      <c r="F31" s="682"/>
      <c r="G31" s="682"/>
      <c r="H31" s="682"/>
      <c r="I31" s="683"/>
      <c r="J31" s="683"/>
      <c r="K31" s="683"/>
      <c r="L31" s="683"/>
      <c r="M31" s="683"/>
      <c r="N31" s="683"/>
      <c r="O31" s="683"/>
      <c r="P31" s="683"/>
      <c r="Q31" s="683"/>
      <c r="S31" s="701">
        <v>25</v>
      </c>
      <c r="T31" s="702" t="s">
        <v>650</v>
      </c>
      <c r="U31" s="703" t="s">
        <v>654</v>
      </c>
      <c r="V31" s="704"/>
      <c r="W31" s="705"/>
      <c r="X31" s="729">
        <v>26.265000000000001</v>
      </c>
      <c r="Y31" s="730">
        <v>12.459</v>
      </c>
      <c r="Z31" s="729">
        <f t="shared" si="0"/>
        <v>90.31393764297988</v>
      </c>
      <c r="AA31" s="730">
        <f t="shared" si="1"/>
        <v>46.044167069924228</v>
      </c>
      <c r="AB31" s="731">
        <f t="shared" si="2"/>
        <v>0.20521032193808875</v>
      </c>
      <c r="AC31" s="732">
        <f t="shared" si="3"/>
        <v>0.32881310045198453</v>
      </c>
      <c r="AD31" s="733">
        <f t="shared" si="8"/>
        <v>0</v>
      </c>
      <c r="AE31" s="734">
        <f t="shared" si="9"/>
        <v>0</v>
      </c>
      <c r="AF31" s="713">
        <f t="shared" si="5"/>
        <v>0</v>
      </c>
      <c r="AG31" s="864" t="s">
        <v>296</v>
      </c>
      <c r="AH31" s="714" t="s">
        <v>606</v>
      </c>
      <c r="AI31" s="894"/>
    </row>
    <row r="32" spans="1:35">
      <c r="A32" s="682"/>
      <c r="B32" s="758" t="s">
        <v>19</v>
      </c>
      <c r="C32" s="757" t="s">
        <v>569</v>
      </c>
      <c r="D32" s="937">
        <f t="shared" si="10"/>
        <v>0</v>
      </c>
      <c r="E32" s="942"/>
      <c r="F32" s="682"/>
      <c r="G32" s="682"/>
      <c r="H32" s="682"/>
      <c r="I32" s="683"/>
      <c r="J32" s="683"/>
      <c r="K32" s="683"/>
      <c r="L32" s="683"/>
      <c r="M32" s="683"/>
      <c r="N32" s="683"/>
      <c r="O32" s="683"/>
      <c r="P32" s="683"/>
      <c r="Q32" s="683"/>
      <c r="S32" s="701">
        <v>26</v>
      </c>
      <c r="T32" s="702" t="s">
        <v>650</v>
      </c>
      <c r="U32" s="703" t="s">
        <v>655</v>
      </c>
      <c r="V32" s="704"/>
      <c r="W32" s="705"/>
      <c r="X32" s="729">
        <v>48.277000000000001</v>
      </c>
      <c r="Y32" s="730">
        <v>54.713000000000001</v>
      </c>
      <c r="Z32" s="729">
        <f t="shared" si="0"/>
        <v>166.00365382029847</v>
      </c>
      <c r="AA32" s="730">
        <f t="shared" si="1"/>
        <v>202.20037827247486</v>
      </c>
      <c r="AB32" s="731">
        <f t="shared" si="2"/>
        <v>0.37719165095012797</v>
      </c>
      <c r="AC32" s="732">
        <f t="shared" si="3"/>
        <v>1.4439642960935413</v>
      </c>
      <c r="AD32" s="733">
        <f t="shared" si="8"/>
        <v>0</v>
      </c>
      <c r="AE32" s="734">
        <f t="shared" si="9"/>
        <v>0</v>
      </c>
      <c r="AF32" s="713">
        <f t="shared" si="5"/>
        <v>0</v>
      </c>
      <c r="AG32" s="864" t="s">
        <v>303</v>
      </c>
      <c r="AH32" s="714" t="s">
        <v>668</v>
      </c>
      <c r="AI32" s="894"/>
    </row>
    <row r="33" spans="1:35">
      <c r="A33" s="682"/>
      <c r="B33" s="758" t="s">
        <v>20</v>
      </c>
      <c r="C33" s="757" t="s">
        <v>570</v>
      </c>
      <c r="D33" s="937">
        <f t="shared" si="10"/>
        <v>0</v>
      </c>
      <c r="E33" s="942"/>
      <c r="F33" s="682"/>
      <c r="H33" s="682"/>
      <c r="I33" s="683"/>
      <c r="J33" s="683"/>
      <c r="K33" s="683"/>
      <c r="L33" s="683"/>
      <c r="M33" s="683"/>
      <c r="N33" s="683"/>
      <c r="O33" s="683"/>
      <c r="P33" s="683"/>
      <c r="Q33" s="683"/>
      <c r="S33" s="701">
        <v>27</v>
      </c>
      <c r="T33" s="702" t="s">
        <v>650</v>
      </c>
      <c r="U33" s="703" t="s">
        <v>656</v>
      </c>
      <c r="V33" s="704"/>
      <c r="W33" s="705"/>
      <c r="X33" s="729">
        <v>13.9</v>
      </c>
      <c r="Y33" s="730">
        <v>10.666</v>
      </c>
      <c r="Z33" s="729">
        <f t="shared" si="0"/>
        <v>47.796068274792312</v>
      </c>
      <c r="AA33" s="730">
        <f t="shared" si="1"/>
        <v>39.417857449860492</v>
      </c>
      <c r="AB33" s="731">
        <f t="shared" si="2"/>
        <v>0.10860169331579797</v>
      </c>
      <c r="AC33" s="732">
        <f t="shared" si="3"/>
        <v>0.28149293919422641</v>
      </c>
      <c r="AD33" s="733">
        <f>((H$15*Z33)/1000000+((O$15*AB33)/100+M$20*Z33/SUM(Z$28:Z$37)))</f>
        <v>0</v>
      </c>
      <c r="AE33" s="734">
        <f t="shared" si="9"/>
        <v>0</v>
      </c>
      <c r="AF33" s="713">
        <f>SUM(AD33:AE33)</f>
        <v>0</v>
      </c>
      <c r="AG33" s="864" t="s">
        <v>303</v>
      </c>
      <c r="AH33" s="714" t="s">
        <v>668</v>
      </c>
      <c r="AI33" s="894"/>
    </row>
    <row r="34" spans="1:35">
      <c r="A34" s="682"/>
      <c r="B34" s="758" t="s">
        <v>21</v>
      </c>
      <c r="C34" s="757" t="s">
        <v>323</v>
      </c>
      <c r="D34" s="937">
        <f t="shared" si="10"/>
        <v>0</v>
      </c>
      <c r="E34" s="942"/>
      <c r="F34" s="763"/>
      <c r="G34" s="777"/>
      <c r="H34" s="777"/>
      <c r="I34" s="683"/>
      <c r="J34" s="683"/>
      <c r="K34" s="683"/>
      <c r="L34" s="683"/>
      <c r="M34" s="683"/>
      <c r="N34" s="683"/>
      <c r="O34" s="683"/>
      <c r="P34" s="683"/>
      <c r="Q34" s="683"/>
      <c r="S34" s="701">
        <v>28</v>
      </c>
      <c r="T34" s="702" t="s">
        <v>650</v>
      </c>
      <c r="U34" s="703" t="s">
        <v>657</v>
      </c>
      <c r="V34" s="704"/>
      <c r="W34" s="705"/>
      <c r="X34" s="729">
        <v>86.385999999999996</v>
      </c>
      <c r="Y34" s="730">
        <v>64.17</v>
      </c>
      <c r="Z34" s="729">
        <f t="shared" si="0"/>
        <v>297.04396791267692</v>
      </c>
      <c r="AA34" s="730">
        <f t="shared" si="1"/>
        <v>237.15018868906319</v>
      </c>
      <c r="AB34" s="731">
        <f t="shared" si="2"/>
        <v>0.67493999127903037</v>
      </c>
      <c r="AC34" s="732">
        <f t="shared" si="3"/>
        <v>1.6935497757447504</v>
      </c>
      <c r="AD34" s="733">
        <f>((H$15*Z34)/1000000+((O$15*AB34)/100+M$20*Z34/SUM(Z$28:Z$37)))</f>
        <v>0</v>
      </c>
      <c r="AE34" s="734">
        <f t="shared" si="9"/>
        <v>0</v>
      </c>
      <c r="AF34" s="713">
        <f t="shared" si="5"/>
        <v>0</v>
      </c>
      <c r="AG34" s="864" t="s">
        <v>303</v>
      </c>
      <c r="AH34" s="714" t="s">
        <v>668</v>
      </c>
      <c r="AI34" s="894"/>
    </row>
    <row r="35" spans="1:35">
      <c r="A35" s="682"/>
      <c r="B35" s="759" t="s">
        <v>22</v>
      </c>
      <c r="C35" s="760" t="s">
        <v>318</v>
      </c>
      <c r="D35" s="938">
        <f t="shared" si="10"/>
        <v>0</v>
      </c>
      <c r="E35" s="943"/>
      <c r="F35" s="763"/>
      <c r="G35" s="777"/>
      <c r="H35" s="777"/>
      <c r="I35" s="683"/>
      <c r="J35" s="683"/>
      <c r="K35" s="683"/>
      <c r="L35" s="683"/>
      <c r="M35" s="683"/>
      <c r="N35" s="683"/>
      <c r="O35" s="683"/>
      <c r="P35" s="683"/>
      <c r="Q35" s="683"/>
      <c r="S35" s="701">
        <v>29</v>
      </c>
      <c r="T35" s="702" t="s">
        <v>650</v>
      </c>
      <c r="U35" s="703" t="s">
        <v>658</v>
      </c>
      <c r="V35" s="704"/>
      <c r="W35" s="705"/>
      <c r="X35" s="729">
        <v>15.563000000000001</v>
      </c>
      <c r="Y35" s="730">
        <v>16.963000000000001</v>
      </c>
      <c r="Z35" s="729">
        <f t="shared" si="0"/>
        <v>53.514403637452723</v>
      </c>
      <c r="AA35" s="730">
        <f t="shared" si="1"/>
        <v>62.689397705042516</v>
      </c>
      <c r="AB35" s="731">
        <f t="shared" si="2"/>
        <v>0.12159483115638588</v>
      </c>
      <c r="AC35" s="732">
        <f t="shared" si="3"/>
        <v>0.44768092326567244</v>
      </c>
      <c r="AD35" s="733">
        <f>((H$15*Z35)/1000000+((O$15*AB35)/100+M$20*Z35/SUM(Z$28:Z$37)))</f>
        <v>0</v>
      </c>
      <c r="AE35" s="734">
        <f t="shared" si="9"/>
        <v>0</v>
      </c>
      <c r="AF35" s="713">
        <f t="shared" si="5"/>
        <v>0</v>
      </c>
      <c r="AG35" s="864" t="s">
        <v>301</v>
      </c>
      <c r="AH35" s="714" t="s">
        <v>680</v>
      </c>
      <c r="AI35" s="894"/>
    </row>
    <row r="36" spans="1:35">
      <c r="A36" s="682"/>
      <c r="B36" s="758" t="s">
        <v>23</v>
      </c>
      <c r="C36" s="757" t="s">
        <v>324</v>
      </c>
      <c r="D36" s="939">
        <f t="shared" si="10"/>
        <v>0</v>
      </c>
      <c r="E36" s="944"/>
      <c r="F36" s="763"/>
      <c r="G36" s="763" t="s">
        <v>491</v>
      </c>
      <c r="H36" s="777"/>
      <c r="I36" s="683"/>
      <c r="J36" s="683"/>
      <c r="K36" s="683"/>
      <c r="L36" s="683"/>
      <c r="M36" s="683"/>
      <c r="N36" s="683"/>
      <c r="O36" s="683"/>
      <c r="P36" s="683"/>
      <c r="Q36" s="683"/>
      <c r="S36" s="701">
        <v>30</v>
      </c>
      <c r="T36" s="702" t="s">
        <v>650</v>
      </c>
      <c r="U36" s="703" t="s">
        <v>661</v>
      </c>
      <c r="V36" s="704"/>
      <c r="W36" s="705"/>
      <c r="X36" s="706">
        <v>0</v>
      </c>
      <c r="Y36" s="707">
        <v>1.248749051033319</v>
      </c>
      <c r="Z36" s="706">
        <f t="shared" si="0"/>
        <v>0</v>
      </c>
      <c r="AA36" s="707">
        <f t="shared" si="1"/>
        <v>4.6149458170148074</v>
      </c>
      <c r="AB36" s="709">
        <f t="shared" si="2"/>
        <v>0</v>
      </c>
      <c r="AC36" s="710">
        <f t="shared" si="3"/>
        <v>3.2956501096134447E-2</v>
      </c>
      <c r="AD36" s="733">
        <f>((H$15*Z36)/1000000+((O$15*AB36)/100+M$20*Z36/SUM(Z$28:Z$37)))</f>
        <v>0</v>
      </c>
      <c r="AE36" s="734">
        <f t="shared" si="9"/>
        <v>0</v>
      </c>
      <c r="AF36" s="713">
        <f t="shared" si="5"/>
        <v>0</v>
      </c>
      <c r="AG36" s="864" t="s">
        <v>303</v>
      </c>
      <c r="AH36" s="714" t="s">
        <v>668</v>
      </c>
      <c r="AI36" s="895"/>
    </row>
    <row r="37" spans="1:35" ht="13.5" customHeight="1">
      <c r="A37" s="682"/>
      <c r="B37" s="758" t="s">
        <v>24</v>
      </c>
      <c r="C37" s="757" t="s">
        <v>683</v>
      </c>
      <c r="D37" s="937">
        <f t="shared" si="10"/>
        <v>0</v>
      </c>
      <c r="E37" s="942"/>
      <c r="F37" s="682"/>
      <c r="G37" s="1122" t="s">
        <v>721</v>
      </c>
      <c r="H37" s="1123"/>
      <c r="I37" s="1128" t="s">
        <v>719</v>
      </c>
      <c r="J37" s="1129"/>
      <c r="K37" s="935"/>
      <c r="L37" s="683"/>
      <c r="M37" s="683"/>
      <c r="N37" s="683"/>
      <c r="O37" s="683"/>
      <c r="P37" s="683"/>
      <c r="Q37" s="683"/>
      <c r="S37" s="701">
        <v>31</v>
      </c>
      <c r="T37" s="702" t="s">
        <v>650</v>
      </c>
      <c r="U37" s="703" t="s">
        <v>630</v>
      </c>
      <c r="V37" s="704"/>
      <c r="W37" s="705"/>
      <c r="X37" s="706">
        <v>9.8618054445786498</v>
      </c>
      <c r="Y37" s="707">
        <v>7.6500332489807397</v>
      </c>
      <c r="Z37" s="706">
        <f t="shared" si="0"/>
        <v>33.910469520992784</v>
      </c>
      <c r="AA37" s="707">
        <f t="shared" si="1"/>
        <v>28.271884501689097</v>
      </c>
      <c r="AB37" s="709">
        <f>X37/X$46*100</f>
        <v>7.7050990678575335E-2</v>
      </c>
      <c r="AC37" s="732">
        <f t="shared" si="3"/>
        <v>0.20189671331231446</v>
      </c>
      <c r="AD37" s="733">
        <f>((H$15*Z37)/1000000+((O$15*AB37)/100+M$20*Z37/SUM(Z$28:Z$37)))</f>
        <v>0</v>
      </c>
      <c r="AE37" s="734">
        <f>((I$15*AA37)/1000000+((P$15*AC37)/100+N$20*AA37/SUM(AA$28:AA$37)))</f>
        <v>0</v>
      </c>
      <c r="AF37" s="713">
        <f t="shared" si="5"/>
        <v>0</v>
      </c>
      <c r="AG37" s="864" t="s">
        <v>290</v>
      </c>
      <c r="AH37" s="714" t="s">
        <v>669</v>
      </c>
      <c r="AI37" s="894"/>
    </row>
    <row r="38" spans="1:35">
      <c r="A38" s="682"/>
      <c r="B38" s="758" t="s">
        <v>25</v>
      </c>
      <c r="C38" s="757" t="s">
        <v>571</v>
      </c>
      <c r="D38" s="937">
        <f t="shared" si="10"/>
        <v>0</v>
      </c>
      <c r="E38" s="942"/>
      <c r="F38" s="682"/>
      <c r="G38" s="1124"/>
      <c r="H38" s="1125"/>
      <c r="I38" s="1130"/>
      <c r="J38" s="1131"/>
      <c r="K38" s="935"/>
      <c r="L38" s="683"/>
      <c r="M38" s="683"/>
      <c r="N38" s="683"/>
      <c r="O38" s="683"/>
      <c r="P38" s="683"/>
      <c r="Q38" s="683"/>
      <c r="S38" s="701">
        <v>32</v>
      </c>
      <c r="T38" s="702" t="s">
        <v>659</v>
      </c>
      <c r="U38" s="703" t="s">
        <v>660</v>
      </c>
      <c r="V38" s="704"/>
      <c r="W38" s="705"/>
      <c r="X38" s="706">
        <v>26.637</v>
      </c>
      <c r="Y38" s="707">
        <v>4.6050000000000004</v>
      </c>
      <c r="Z38" s="706">
        <f t="shared" si="0"/>
        <v>91.593084218391581</v>
      </c>
      <c r="AA38" s="707">
        <f t="shared" si="1"/>
        <v>17.018491801669565</v>
      </c>
      <c r="AB38" s="709">
        <f t="shared" si="2"/>
        <v>0.20811678452179214</v>
      </c>
      <c r="AC38" s="710">
        <f t="shared" si="3"/>
        <v>0.12153337567873737</v>
      </c>
      <c r="AD38" s="733">
        <f t="shared" ref="AD38:AE45" si="11">((H$15*Z38)/1000000+((O$15*AB38)/100+M$21*Z38/SUM(Z$38:Z$45)))</f>
        <v>0</v>
      </c>
      <c r="AE38" s="734">
        <f t="shared" si="11"/>
        <v>0</v>
      </c>
      <c r="AF38" s="713">
        <f t="shared" si="5"/>
        <v>0</v>
      </c>
      <c r="AG38" s="864" t="s">
        <v>302</v>
      </c>
      <c r="AH38" s="714" t="s">
        <v>667</v>
      </c>
      <c r="AI38" s="894"/>
    </row>
    <row r="39" spans="1:35">
      <c r="A39" s="682"/>
      <c r="B39" s="758" t="s">
        <v>26</v>
      </c>
      <c r="C39" s="757" t="s">
        <v>326</v>
      </c>
      <c r="D39" s="937">
        <f t="shared" si="10"/>
        <v>0</v>
      </c>
      <c r="E39" s="942"/>
      <c r="F39" s="682"/>
      <c r="G39" s="1126"/>
      <c r="H39" s="1127"/>
      <c r="I39" s="1132"/>
      <c r="J39" s="1133"/>
      <c r="K39" s="935"/>
      <c r="L39" s="683"/>
      <c r="M39" s="683"/>
      <c r="N39" s="683"/>
      <c r="O39" s="683"/>
      <c r="P39" s="683"/>
      <c r="Q39" s="683"/>
      <c r="S39" s="701">
        <v>33</v>
      </c>
      <c r="T39" s="702" t="s">
        <v>659</v>
      </c>
      <c r="U39" s="703" t="s">
        <v>662</v>
      </c>
      <c r="V39" s="704"/>
      <c r="W39" s="705"/>
      <c r="X39" s="706">
        <v>30.422900678249558</v>
      </c>
      <c r="Y39" s="707">
        <v>9.6142114438352309</v>
      </c>
      <c r="Z39" s="706">
        <f t="shared" si="0"/>
        <v>104.61115380826196</v>
      </c>
      <c r="AA39" s="707">
        <f t="shared" si="1"/>
        <v>35.530809693035302</v>
      </c>
      <c r="AB39" s="709">
        <f>X39/X$46*100</f>
        <v>0.23769629706735543</v>
      </c>
      <c r="AC39" s="710">
        <f t="shared" si="3"/>
        <v>0.25373454316144256</v>
      </c>
      <c r="AD39" s="733">
        <f t="shared" si="11"/>
        <v>0</v>
      </c>
      <c r="AE39" s="734">
        <f t="shared" si="11"/>
        <v>0</v>
      </c>
      <c r="AF39" s="713">
        <f t="shared" si="5"/>
        <v>0</v>
      </c>
      <c r="AG39" s="864" t="s">
        <v>303</v>
      </c>
      <c r="AH39" s="714" t="s">
        <v>668</v>
      </c>
      <c r="AI39" s="894"/>
    </row>
    <row r="40" spans="1:35">
      <c r="A40" s="682"/>
      <c r="B40" s="759" t="s">
        <v>27</v>
      </c>
      <c r="C40" s="760" t="s">
        <v>327</v>
      </c>
      <c r="D40" s="938">
        <f t="shared" si="10"/>
        <v>0</v>
      </c>
      <c r="E40" s="943"/>
      <c r="F40" s="953"/>
      <c r="G40" s="954" t="s">
        <v>720</v>
      </c>
      <c r="H40" s="955"/>
      <c r="I40" s="777"/>
      <c r="J40" s="777"/>
      <c r="K40" s="777"/>
      <c r="L40" s="683"/>
      <c r="M40" s="683"/>
      <c r="N40" s="683"/>
      <c r="O40" s="683"/>
      <c r="P40" s="683"/>
      <c r="Q40" s="683"/>
      <c r="S40" s="701">
        <v>34</v>
      </c>
      <c r="T40" s="702" t="s">
        <v>659</v>
      </c>
      <c r="U40" s="703" t="s">
        <v>684</v>
      </c>
      <c r="V40" s="704"/>
      <c r="W40" s="705"/>
      <c r="X40" s="706">
        <v>51.787934755161238</v>
      </c>
      <c r="Y40" s="707">
        <v>10.061723565825417</v>
      </c>
      <c r="Z40" s="706">
        <f t="shared" si="0"/>
        <v>178.07623491857385</v>
      </c>
      <c r="AA40" s="707">
        <f t="shared" si="1"/>
        <v>37.184660155410491</v>
      </c>
      <c r="AB40" s="709">
        <f t="shared" si="2"/>
        <v>0.40462283508910618</v>
      </c>
      <c r="AC40" s="710">
        <f t="shared" si="3"/>
        <v>0.26554510968535622</v>
      </c>
      <c r="AD40" s="733">
        <f t="shared" si="11"/>
        <v>0</v>
      </c>
      <c r="AE40" s="734">
        <f t="shared" si="11"/>
        <v>0</v>
      </c>
      <c r="AF40" s="713">
        <f t="shared" si="5"/>
        <v>0</v>
      </c>
      <c r="AG40" s="864">
        <v>32</v>
      </c>
      <c r="AH40" s="714" t="s">
        <v>685</v>
      </c>
      <c r="AI40" s="894"/>
    </row>
    <row r="41" spans="1:35">
      <c r="A41" s="682"/>
      <c r="B41" s="758" t="s">
        <v>28</v>
      </c>
      <c r="C41" s="757" t="s">
        <v>328</v>
      </c>
      <c r="D41" s="939">
        <f t="shared" si="10"/>
        <v>0</v>
      </c>
      <c r="E41" s="944"/>
      <c r="F41" s="956"/>
      <c r="G41" s="957"/>
      <c r="H41" s="958"/>
      <c r="I41" s="777"/>
      <c r="J41" s="777"/>
      <c r="K41" s="777"/>
      <c r="L41" s="683"/>
      <c r="M41" s="683"/>
      <c r="N41" s="683"/>
      <c r="O41" s="683"/>
      <c r="P41" s="683"/>
      <c r="Q41" s="683"/>
      <c r="S41" s="701">
        <v>35</v>
      </c>
      <c r="T41" s="702" t="s">
        <v>659</v>
      </c>
      <c r="U41" s="703" t="s">
        <v>663</v>
      </c>
      <c r="V41" s="704"/>
      <c r="W41" s="705"/>
      <c r="X41" s="706">
        <v>26.247443017745983</v>
      </c>
      <c r="Y41" s="707">
        <v>10.70108561788275</v>
      </c>
      <c r="Z41" s="706">
        <f t="shared" si="0"/>
        <v>90.25356679963366</v>
      </c>
      <c r="AA41" s="707">
        <f t="shared" si="1"/>
        <v>39.547521793029674</v>
      </c>
      <c r="AB41" s="709">
        <f>X41/X$46*100</f>
        <v>0.20507314798108864</v>
      </c>
      <c r="AC41" s="710">
        <f t="shared" si="3"/>
        <v>0.28241890522659663</v>
      </c>
      <c r="AD41" s="733">
        <f t="shared" si="11"/>
        <v>0</v>
      </c>
      <c r="AE41" s="734">
        <f t="shared" si="11"/>
        <v>0</v>
      </c>
      <c r="AF41" s="713">
        <f t="shared" si="5"/>
        <v>0</v>
      </c>
      <c r="AG41" s="864" t="s">
        <v>303</v>
      </c>
      <c r="AH41" s="714" t="s">
        <v>668</v>
      </c>
      <c r="AI41" s="894"/>
    </row>
    <row r="42" spans="1:35">
      <c r="A42" s="763"/>
      <c r="B42" s="761" t="s">
        <v>29</v>
      </c>
      <c r="C42" s="757" t="s">
        <v>329</v>
      </c>
      <c r="D42" s="937">
        <f t="shared" si="10"/>
        <v>0</v>
      </c>
      <c r="E42" s="942"/>
      <c r="F42" s="956"/>
      <c r="G42" s="956"/>
      <c r="H42" s="956"/>
      <c r="I42" s="777"/>
      <c r="J42" s="777"/>
      <c r="K42" s="777"/>
      <c r="L42" s="683"/>
      <c r="M42" s="683"/>
      <c r="N42" s="683"/>
      <c r="O42" s="683"/>
      <c r="P42" s="683"/>
      <c r="Q42" s="683"/>
      <c r="S42" s="701">
        <v>36</v>
      </c>
      <c r="T42" s="702" t="s">
        <v>659</v>
      </c>
      <c r="U42" s="703" t="s">
        <v>664</v>
      </c>
      <c r="V42" s="704"/>
      <c r="W42" s="705"/>
      <c r="X42" s="706">
        <v>2.1612488748721419</v>
      </c>
      <c r="Y42" s="707">
        <v>0.41995284934869631</v>
      </c>
      <c r="Z42" s="706">
        <f t="shared" si="0"/>
        <v>7.4315970346911486</v>
      </c>
      <c r="AA42" s="707">
        <f t="shared" si="1"/>
        <v>1.5520008954893727</v>
      </c>
      <c r="AB42" s="709">
        <f>X42/X$46*100</f>
        <v>1.6885991905609913E-2</v>
      </c>
      <c r="AC42" s="710">
        <f t="shared" si="3"/>
        <v>1.1083232878881933E-2</v>
      </c>
      <c r="AD42" s="733">
        <f t="shared" si="11"/>
        <v>0</v>
      </c>
      <c r="AE42" s="734">
        <f t="shared" si="11"/>
        <v>0</v>
      </c>
      <c r="AF42" s="713">
        <f t="shared" si="5"/>
        <v>0</v>
      </c>
      <c r="AG42" s="864" t="s">
        <v>296</v>
      </c>
      <c r="AH42" s="714" t="s">
        <v>666</v>
      </c>
      <c r="AI42" s="894"/>
    </row>
    <row r="43" spans="1:35">
      <c r="A43" s="682"/>
      <c r="B43" s="761" t="s">
        <v>30</v>
      </c>
      <c r="C43" s="757" t="s">
        <v>572</v>
      </c>
      <c r="D43" s="937">
        <f t="shared" si="10"/>
        <v>0</v>
      </c>
      <c r="E43" s="942"/>
      <c r="F43" s="960" t="s">
        <v>722</v>
      </c>
      <c r="G43" s="959"/>
      <c r="H43" s="959"/>
      <c r="I43" s="777"/>
      <c r="J43" s="777"/>
      <c r="K43" s="777"/>
      <c r="L43" s="683"/>
      <c r="M43" s="683"/>
      <c r="N43" s="683"/>
      <c r="O43" s="683"/>
      <c r="P43" s="683"/>
      <c r="Q43" s="683"/>
      <c r="S43" s="701">
        <v>37</v>
      </c>
      <c r="T43" s="702" t="s">
        <v>659</v>
      </c>
      <c r="U43" s="703" t="s">
        <v>665</v>
      </c>
      <c r="V43" s="704"/>
      <c r="W43" s="705"/>
      <c r="X43" s="706">
        <v>2.2045318517993291</v>
      </c>
      <c r="Y43" s="707">
        <v>0.4283631762204414</v>
      </c>
      <c r="Z43" s="706">
        <f t="shared" si="0"/>
        <v>7.5804284102557604</v>
      </c>
      <c r="AA43" s="707">
        <f t="shared" si="1"/>
        <v>1.5830825630064531</v>
      </c>
      <c r="AB43" s="709">
        <f>X43/X$46*100</f>
        <v>1.7224164897411434E-2</v>
      </c>
      <c r="AC43" s="710">
        <f t="shared" si="3"/>
        <v>1.1305194966891656E-2</v>
      </c>
      <c r="AD43" s="733">
        <f t="shared" si="11"/>
        <v>0</v>
      </c>
      <c r="AE43" s="734">
        <f t="shared" si="11"/>
        <v>0</v>
      </c>
      <c r="AF43" s="713">
        <f t="shared" si="5"/>
        <v>0</v>
      </c>
      <c r="AG43" s="864" t="s">
        <v>297</v>
      </c>
      <c r="AH43" s="714" t="s">
        <v>681</v>
      </c>
      <c r="AI43" s="894"/>
    </row>
    <row r="44" spans="1:35">
      <c r="A44" s="682"/>
      <c r="B44" s="761" t="s">
        <v>31</v>
      </c>
      <c r="C44" s="757" t="s">
        <v>573</v>
      </c>
      <c r="D44" s="937">
        <f t="shared" si="10"/>
        <v>0</v>
      </c>
      <c r="E44" s="942"/>
      <c r="F44" s="961" t="s">
        <v>723</v>
      </c>
      <c r="G44" s="959"/>
      <c r="H44" s="959"/>
      <c r="I44" s="777"/>
      <c r="J44" s="777"/>
      <c r="K44" s="777"/>
      <c r="L44" s="683"/>
      <c r="M44" s="683"/>
      <c r="N44" s="683"/>
      <c r="O44" s="683"/>
      <c r="P44" s="683"/>
      <c r="Q44" s="683"/>
      <c r="S44" s="701">
        <v>38</v>
      </c>
      <c r="T44" s="702" t="s">
        <v>659</v>
      </c>
      <c r="U44" s="703" t="s">
        <v>631</v>
      </c>
      <c r="V44" s="704"/>
      <c r="W44" s="705"/>
      <c r="X44" s="706">
        <v>62.167876626955518</v>
      </c>
      <c r="Y44" s="707">
        <v>4.9421794325445783</v>
      </c>
      <c r="Z44" s="706">
        <f t="shared" si="0"/>
        <v>213.76835077416052</v>
      </c>
      <c r="AA44" s="707">
        <f t="shared" si="1"/>
        <v>18.264590696012995</v>
      </c>
      <c r="AB44" s="709">
        <f t="shared" si="2"/>
        <v>0.48572206270035884</v>
      </c>
      <c r="AC44" s="710">
        <f t="shared" si="3"/>
        <v>0.13043208461393468</v>
      </c>
      <c r="AD44" s="733">
        <f t="shared" si="11"/>
        <v>0</v>
      </c>
      <c r="AE44" s="734">
        <f t="shared" si="11"/>
        <v>0</v>
      </c>
      <c r="AF44" s="713">
        <f t="shared" si="5"/>
        <v>0</v>
      </c>
      <c r="AG44" s="864" t="s">
        <v>296</v>
      </c>
      <c r="AH44" s="714" t="s">
        <v>666</v>
      </c>
      <c r="AI44" s="894"/>
    </row>
    <row r="45" spans="1:35">
      <c r="A45" s="682"/>
      <c r="B45" s="762" t="s">
        <v>32</v>
      </c>
      <c r="C45" s="760" t="s">
        <v>574</v>
      </c>
      <c r="D45" s="938">
        <f t="shared" si="10"/>
        <v>0</v>
      </c>
      <c r="E45" s="943"/>
      <c r="F45" s="961" t="s">
        <v>724</v>
      </c>
      <c r="G45" s="959"/>
      <c r="H45" s="959"/>
      <c r="I45" s="683"/>
      <c r="J45" s="683"/>
      <c r="K45" s="683"/>
      <c r="L45" s="777"/>
      <c r="M45" s="683"/>
      <c r="N45" s="683"/>
      <c r="O45" s="683"/>
      <c r="P45" s="683"/>
      <c r="Q45" s="683"/>
      <c r="S45" s="701">
        <v>39</v>
      </c>
      <c r="T45" s="702" t="s">
        <v>659</v>
      </c>
      <c r="U45" s="703" t="s">
        <v>488</v>
      </c>
      <c r="V45" s="704"/>
      <c r="W45" s="705"/>
      <c r="X45" s="706">
        <v>65.698342646372993</v>
      </c>
      <c r="Y45" s="707">
        <v>31.843504541886283</v>
      </c>
      <c r="Z45" s="706">
        <f t="shared" si="0"/>
        <v>225.90809141487361</v>
      </c>
      <c r="AA45" s="707">
        <f t="shared" si="1"/>
        <v>117.68261041965671</v>
      </c>
      <c r="AB45" s="709">
        <f>X45/X$46*100</f>
        <v>0.51330584600270579</v>
      </c>
      <c r="AC45" s="710">
        <f t="shared" si="3"/>
        <v>0.84040143331523232</v>
      </c>
      <c r="AD45" s="733">
        <f t="shared" si="11"/>
        <v>0</v>
      </c>
      <c r="AE45" s="734">
        <f t="shared" si="11"/>
        <v>0</v>
      </c>
      <c r="AF45" s="713">
        <f t="shared" si="5"/>
        <v>0</v>
      </c>
      <c r="AG45" s="864" t="s">
        <v>303</v>
      </c>
      <c r="AH45" s="714" t="s">
        <v>668</v>
      </c>
    </row>
    <row r="46" spans="1:35">
      <c r="A46" s="682"/>
      <c r="B46" s="761" t="s">
        <v>33</v>
      </c>
      <c r="C46" s="757" t="s">
        <v>575</v>
      </c>
      <c r="D46" s="937">
        <f t="shared" si="10"/>
        <v>0</v>
      </c>
      <c r="E46" s="942"/>
      <c r="F46" s="962" t="s">
        <v>725</v>
      </c>
      <c r="G46" s="959"/>
      <c r="H46" s="959"/>
      <c r="I46" s="683"/>
      <c r="J46" s="683"/>
      <c r="K46" s="683"/>
      <c r="L46" s="683"/>
      <c r="M46" s="683"/>
      <c r="N46" s="683"/>
      <c r="O46" s="683"/>
      <c r="P46" s="683"/>
      <c r="Q46" s="683"/>
      <c r="S46" s="764" t="s">
        <v>493</v>
      </c>
      <c r="T46" s="892"/>
      <c r="U46" s="765"/>
      <c r="V46" s="704"/>
      <c r="W46" s="705"/>
      <c r="X46" s="708">
        <f>SUM(X7:X45)</f>
        <v>12799.063785847995</v>
      </c>
      <c r="Y46" s="707">
        <f>SUM(Y7:Y45)</f>
        <v>3789.082607376024</v>
      </c>
      <c r="Z46" s="706">
        <f t="shared" si="0"/>
        <v>44010.426371353424</v>
      </c>
      <c r="AA46" s="707">
        <f t="shared" si="1"/>
        <v>14003.142516716091</v>
      </c>
      <c r="AB46" s="709">
        <f>SUM(AB7:AB45)</f>
        <v>100.00000000000001</v>
      </c>
      <c r="AC46" s="710">
        <f>SUM(AC7:AC45)</f>
        <v>100.00000000000001</v>
      </c>
      <c r="AD46" s="766">
        <f>SUM(AD7:AD45)</f>
        <v>0</v>
      </c>
      <c r="AE46" s="767">
        <f>SUM(AE7:AE45)</f>
        <v>0</v>
      </c>
      <c r="AF46" s="713">
        <f t="shared" si="5"/>
        <v>0</v>
      </c>
    </row>
    <row r="47" spans="1:35">
      <c r="A47" s="682"/>
      <c r="B47" s="761" t="s">
        <v>34</v>
      </c>
      <c r="C47" s="757" t="s">
        <v>334</v>
      </c>
      <c r="D47" s="937">
        <f t="shared" si="10"/>
        <v>0</v>
      </c>
      <c r="E47" s="942"/>
      <c r="F47" s="962" t="s">
        <v>726</v>
      </c>
      <c r="G47" s="959"/>
      <c r="H47" s="959"/>
      <c r="I47" s="683"/>
      <c r="J47" s="683"/>
      <c r="K47" s="683"/>
      <c r="L47" s="683"/>
      <c r="M47" s="683"/>
      <c r="N47" s="683"/>
      <c r="O47" s="683"/>
      <c r="P47" s="683"/>
      <c r="Q47" s="683"/>
      <c r="S47" s="768"/>
      <c r="T47" s="701" t="s">
        <v>470</v>
      </c>
      <c r="U47" s="703" t="s">
        <v>483</v>
      </c>
      <c r="V47" s="704"/>
      <c r="W47" s="705"/>
      <c r="X47" s="706">
        <f t="shared" ref="X47:Y52" si="12">SUMIF($T$7:$T$45,$T47,X$7:X$45)</f>
        <v>5135.3160000000007</v>
      </c>
      <c r="Y47" s="707">
        <f t="shared" si="12"/>
        <v>1881.1849999999999</v>
      </c>
      <c r="Z47" s="706">
        <f t="shared" si="0"/>
        <v>17658.123320045568</v>
      </c>
      <c r="AA47" s="707">
        <f t="shared" si="1"/>
        <v>6952.2109663243764</v>
      </c>
      <c r="AB47" s="769">
        <f t="shared" ref="AB47:AC52" si="13">X47/X$46*100</f>
        <v>40.12259088573456</v>
      </c>
      <c r="AC47" s="770">
        <f t="shared" si="13"/>
        <v>49.647505608296534</v>
      </c>
      <c r="AD47" s="766">
        <f t="shared" ref="AD47:AE52" si="14">SUMIF($T$7:$T$45,$T47,AD$7:AD$45)</f>
        <v>0</v>
      </c>
      <c r="AE47" s="767">
        <f t="shared" si="14"/>
        <v>0</v>
      </c>
      <c r="AF47" s="713">
        <f t="shared" si="5"/>
        <v>0</v>
      </c>
    </row>
    <row r="48" spans="1:35">
      <c r="A48" s="682"/>
      <c r="B48" s="761" t="s">
        <v>35</v>
      </c>
      <c r="C48" s="757" t="s">
        <v>576</v>
      </c>
      <c r="D48" s="937">
        <f t="shared" si="10"/>
        <v>0</v>
      </c>
      <c r="E48" s="942"/>
      <c r="F48" s="960" t="s">
        <v>727</v>
      </c>
      <c r="G48" s="959"/>
      <c r="H48" s="959"/>
      <c r="I48" s="683"/>
      <c r="J48" s="683"/>
      <c r="K48" s="683"/>
      <c r="L48" s="683"/>
      <c r="M48" s="683"/>
      <c r="N48" s="683"/>
      <c r="O48" s="683"/>
      <c r="P48" s="683"/>
      <c r="Q48" s="683"/>
      <c r="S48" s="768"/>
      <c r="T48" s="701" t="s">
        <v>477</v>
      </c>
      <c r="U48" s="703" t="s">
        <v>478</v>
      </c>
      <c r="V48" s="704"/>
      <c r="W48" s="705"/>
      <c r="X48" s="706">
        <f t="shared" si="12"/>
        <v>2906.192</v>
      </c>
      <c r="Y48" s="707">
        <f t="shared" si="12"/>
        <v>0</v>
      </c>
      <c r="Z48" s="706">
        <f t="shared" si="0"/>
        <v>9993.1331835723176</v>
      </c>
      <c r="AA48" s="707">
        <f t="shared" si="1"/>
        <v>0</v>
      </c>
      <c r="AB48" s="769">
        <f t="shared" si="13"/>
        <v>22.706285777037806</v>
      </c>
      <c r="AC48" s="770">
        <f t="shared" si="13"/>
        <v>0</v>
      </c>
      <c r="AD48" s="766">
        <f t="shared" si="14"/>
        <v>0</v>
      </c>
      <c r="AE48" s="767">
        <f t="shared" si="14"/>
        <v>0</v>
      </c>
      <c r="AF48" s="713">
        <f t="shared" si="5"/>
        <v>0</v>
      </c>
    </row>
    <row r="49" spans="1:32">
      <c r="A49" s="682"/>
      <c r="B49" s="761" t="s">
        <v>36</v>
      </c>
      <c r="C49" s="757" t="s">
        <v>335</v>
      </c>
      <c r="D49" s="937">
        <f t="shared" si="10"/>
        <v>0</v>
      </c>
      <c r="E49" s="942"/>
      <c r="F49" s="960" t="s">
        <v>732</v>
      </c>
      <c r="G49" s="959"/>
      <c r="H49" s="959"/>
      <c r="I49" s="683"/>
      <c r="J49" s="683"/>
      <c r="K49" s="683"/>
      <c r="L49" s="683"/>
      <c r="M49" s="683"/>
      <c r="N49" s="683"/>
      <c r="O49" s="683"/>
      <c r="P49" s="683"/>
      <c r="Q49" s="683"/>
      <c r="S49" s="768"/>
      <c r="T49" s="701" t="s">
        <v>481</v>
      </c>
      <c r="U49" s="703" t="s">
        <v>486</v>
      </c>
      <c r="V49" s="704"/>
      <c r="W49" s="705"/>
      <c r="X49" s="706">
        <f t="shared" si="12"/>
        <v>1884.626</v>
      </c>
      <c r="Y49" s="707">
        <f t="shared" si="12"/>
        <v>543.29</v>
      </c>
      <c r="Z49" s="706">
        <f t="shared" si="0"/>
        <v>6480.41100492437</v>
      </c>
      <c r="AA49" s="707">
        <f t="shared" si="1"/>
        <v>2007.8124670855716</v>
      </c>
      <c r="AB49" s="769">
        <f t="shared" si="13"/>
        <v>14.724717616329427</v>
      </c>
      <c r="AC49" s="770">
        <f t="shared" si="13"/>
        <v>14.338299168838484</v>
      </c>
      <c r="AD49" s="766">
        <f t="shared" si="14"/>
        <v>0</v>
      </c>
      <c r="AE49" s="767">
        <f t="shared" si="14"/>
        <v>0</v>
      </c>
      <c r="AF49" s="713">
        <f t="shared" si="5"/>
        <v>0</v>
      </c>
    </row>
    <row r="50" spans="1:32">
      <c r="A50" s="682"/>
      <c r="B50" s="761" t="s">
        <v>37</v>
      </c>
      <c r="C50" s="757" t="s">
        <v>315</v>
      </c>
      <c r="D50" s="937">
        <f t="shared" si="10"/>
        <v>0</v>
      </c>
      <c r="E50" s="942"/>
      <c r="F50" s="960" t="s">
        <v>733</v>
      </c>
      <c r="G50" s="959"/>
      <c r="H50" s="959"/>
      <c r="I50" s="683"/>
      <c r="J50" s="683"/>
      <c r="K50" s="683"/>
      <c r="L50" s="683"/>
      <c r="M50" s="683"/>
      <c r="N50" s="683"/>
      <c r="O50" s="683"/>
      <c r="P50" s="683"/>
      <c r="Q50" s="683"/>
      <c r="S50" s="768"/>
      <c r="T50" s="701" t="s">
        <v>623</v>
      </c>
      <c r="U50" s="703" t="s">
        <v>686</v>
      </c>
      <c r="V50" s="704"/>
      <c r="W50" s="705"/>
      <c r="X50" s="706">
        <f t="shared" si="12"/>
        <v>1970.5746367074219</v>
      </c>
      <c r="Y50" s="707">
        <f t="shared" si="12"/>
        <v>900.46652801429127</v>
      </c>
      <c r="Z50" s="706">
        <f t="shared" si="0"/>
        <v>6775.9510702620146</v>
      </c>
      <c r="AA50" s="707">
        <f t="shared" si="1"/>
        <v>3327.8137295741744</v>
      </c>
      <c r="AB50" s="769">
        <f t="shared" si="13"/>
        <v>15.396240456948879</v>
      </c>
      <c r="AC50" s="770">
        <f t="shared" si="13"/>
        <v>23.764763699302744</v>
      </c>
      <c r="AD50" s="766">
        <f t="shared" si="14"/>
        <v>0</v>
      </c>
      <c r="AE50" s="767">
        <f t="shared" si="14"/>
        <v>0</v>
      </c>
      <c r="AF50" s="713">
        <f t="shared" si="5"/>
        <v>0</v>
      </c>
    </row>
    <row r="51" spans="1:32">
      <c r="A51" s="682"/>
      <c r="B51" s="771" t="s">
        <v>38</v>
      </c>
      <c r="C51" s="772" t="s">
        <v>0</v>
      </c>
      <c r="D51" s="939">
        <f t="shared" si="10"/>
        <v>0</v>
      </c>
      <c r="E51" s="944"/>
      <c r="F51" s="960" t="s">
        <v>728</v>
      </c>
      <c r="G51" s="959"/>
      <c r="H51" s="959"/>
      <c r="I51" s="683"/>
      <c r="J51" s="683"/>
      <c r="K51" s="683"/>
      <c r="L51" s="683"/>
      <c r="M51" s="683"/>
      <c r="N51" s="683"/>
      <c r="O51" s="683"/>
      <c r="P51" s="683"/>
      <c r="Q51" s="683"/>
      <c r="S51" s="768"/>
      <c r="T51" s="701" t="s">
        <v>629</v>
      </c>
      <c r="U51" s="703" t="s">
        <v>632</v>
      </c>
      <c r="V51" s="704"/>
      <c r="W51" s="705"/>
      <c r="X51" s="706">
        <f t="shared" si="12"/>
        <v>635.02787068941734</v>
      </c>
      <c r="Y51" s="707">
        <f t="shared" si="12"/>
        <v>391.52505873418863</v>
      </c>
      <c r="Z51" s="706">
        <f t="shared" si="0"/>
        <v>2183.5852851703148</v>
      </c>
      <c r="AA51" s="707">
        <f t="shared" si="1"/>
        <v>1446.9415857146544</v>
      </c>
      <c r="AB51" s="769">
        <f t="shared" si="13"/>
        <v>4.9615181337839074</v>
      </c>
      <c r="AC51" s="770">
        <f t="shared" si="13"/>
        <v>10.332977644035148</v>
      </c>
      <c r="AD51" s="766">
        <f t="shared" si="14"/>
        <v>0</v>
      </c>
      <c r="AE51" s="767">
        <f t="shared" si="14"/>
        <v>0</v>
      </c>
      <c r="AF51" s="713">
        <f t="shared" si="5"/>
        <v>0</v>
      </c>
    </row>
    <row r="52" spans="1:32">
      <c r="A52" s="682"/>
      <c r="B52" s="761" t="s">
        <v>39</v>
      </c>
      <c r="C52" s="757" t="s">
        <v>319</v>
      </c>
      <c r="D52" s="937">
        <f t="shared" si="10"/>
        <v>0</v>
      </c>
      <c r="E52" s="942"/>
      <c r="F52" s="960" t="s">
        <v>729</v>
      </c>
      <c r="G52" s="959"/>
      <c r="H52" s="959"/>
      <c r="I52" s="683"/>
      <c r="J52" s="683"/>
      <c r="K52" s="683"/>
      <c r="L52" s="683"/>
      <c r="M52" s="683"/>
      <c r="N52" s="683"/>
      <c r="O52" s="683"/>
      <c r="P52" s="683"/>
      <c r="Q52" s="683"/>
      <c r="S52" s="773"/>
      <c r="T52" s="701" t="s">
        <v>492</v>
      </c>
      <c r="U52" s="703" t="s">
        <v>488</v>
      </c>
      <c r="V52" s="704"/>
      <c r="W52" s="705"/>
      <c r="X52" s="706">
        <f t="shared" si="12"/>
        <v>267.32727845115676</v>
      </c>
      <c r="Y52" s="707">
        <f t="shared" si="12"/>
        <v>72.616020627543406</v>
      </c>
      <c r="Z52" s="706">
        <f t="shared" si="0"/>
        <v>919.22250737884212</v>
      </c>
      <c r="AA52" s="707">
        <f t="shared" si="1"/>
        <v>268.36376801731058</v>
      </c>
      <c r="AB52" s="769">
        <f t="shared" si="13"/>
        <v>2.0886471301654281</v>
      </c>
      <c r="AC52" s="770">
        <f t="shared" si="13"/>
        <v>1.9164538795270736</v>
      </c>
      <c r="AD52" s="766">
        <f t="shared" si="14"/>
        <v>0</v>
      </c>
      <c r="AE52" s="767">
        <f t="shared" si="14"/>
        <v>0</v>
      </c>
      <c r="AF52" s="713">
        <f t="shared" si="5"/>
        <v>0</v>
      </c>
    </row>
    <row r="53" spans="1:32">
      <c r="A53" s="682"/>
      <c r="B53" s="761" t="s">
        <v>291</v>
      </c>
      <c r="C53" s="757" t="s">
        <v>316</v>
      </c>
      <c r="D53" s="937">
        <f t="shared" si="10"/>
        <v>0</v>
      </c>
      <c r="E53" s="942"/>
      <c r="F53" s="960" t="s">
        <v>730</v>
      </c>
      <c r="G53" s="959"/>
      <c r="H53" s="959"/>
      <c r="I53" s="683"/>
      <c r="J53" s="683"/>
      <c r="K53" s="683"/>
      <c r="L53" s="683"/>
      <c r="M53" s="683"/>
      <c r="N53" s="683"/>
      <c r="O53" s="683"/>
      <c r="P53" s="683"/>
      <c r="Q53" s="683"/>
      <c r="S53" s="1118" t="s">
        <v>494</v>
      </c>
      <c r="T53" s="1119"/>
      <c r="U53" s="1119"/>
      <c r="V53" s="1119"/>
      <c r="W53" s="1120"/>
      <c r="X53" s="774">
        <v>290818.90000000002</v>
      </c>
      <c r="Y53" s="775">
        <v>270588.02</v>
      </c>
    </row>
    <row r="54" spans="1:32">
      <c r="A54" s="682"/>
      <c r="B54" s="761" t="s">
        <v>292</v>
      </c>
      <c r="C54" s="757" t="s">
        <v>317</v>
      </c>
      <c r="D54" s="937">
        <f t="shared" si="10"/>
        <v>0</v>
      </c>
      <c r="E54" s="942"/>
      <c r="F54" s="953" t="s">
        <v>731</v>
      </c>
      <c r="G54" s="959"/>
      <c r="H54" s="959"/>
      <c r="I54" s="683"/>
      <c r="J54" s="683"/>
      <c r="K54" s="683"/>
      <c r="L54" s="683"/>
      <c r="M54" s="683"/>
      <c r="N54" s="683"/>
      <c r="O54" s="683"/>
      <c r="P54" s="683"/>
      <c r="Q54" s="683"/>
    </row>
    <row r="55" spans="1:32">
      <c r="A55" s="682"/>
      <c r="B55" s="762" t="s">
        <v>293</v>
      </c>
      <c r="C55" s="760" t="s">
        <v>1</v>
      </c>
      <c r="D55" s="938"/>
      <c r="E55" s="943">
        <f t="shared" ref="E55:E67" si="15">SUMIF(AG$7:AG$45,B55,AF$7:AF$45)</f>
        <v>0</v>
      </c>
      <c r="F55" s="898"/>
      <c r="G55" s="898"/>
      <c r="H55" s="682"/>
      <c r="I55" s="683"/>
      <c r="J55" s="683"/>
      <c r="K55" s="683"/>
      <c r="L55" s="683"/>
      <c r="M55" s="683"/>
      <c r="N55" s="683"/>
      <c r="O55" s="683"/>
      <c r="P55" s="683"/>
      <c r="Q55" s="683"/>
    </row>
    <row r="56" spans="1:32">
      <c r="A56" s="682"/>
      <c r="B56" s="761" t="s">
        <v>294</v>
      </c>
      <c r="C56" s="757" t="s">
        <v>337</v>
      </c>
      <c r="D56" s="937"/>
      <c r="E56" s="942">
        <f t="shared" si="15"/>
        <v>0</v>
      </c>
      <c r="F56" s="898"/>
      <c r="G56" s="898"/>
      <c r="H56" s="682"/>
      <c r="I56" s="683"/>
      <c r="J56" s="683"/>
      <c r="K56" s="683"/>
      <c r="L56" s="683"/>
      <c r="M56" s="683"/>
      <c r="N56" s="683"/>
      <c r="O56" s="683"/>
      <c r="P56" s="683"/>
      <c r="Q56" s="683"/>
    </row>
    <row r="57" spans="1:32">
      <c r="A57" s="682"/>
      <c r="B57" s="761" t="s">
        <v>295</v>
      </c>
      <c r="C57" s="757" t="s">
        <v>2</v>
      </c>
      <c r="D57" s="937"/>
      <c r="E57" s="942">
        <f t="shared" si="15"/>
        <v>0</v>
      </c>
      <c r="F57" s="898"/>
      <c r="G57" s="898"/>
      <c r="H57" s="682"/>
      <c r="I57" s="683"/>
      <c r="J57" s="683"/>
      <c r="K57" s="683"/>
      <c r="L57" s="683"/>
      <c r="M57" s="683"/>
      <c r="N57" s="683"/>
      <c r="O57" s="683"/>
      <c r="P57" s="683"/>
      <c r="Q57" s="683"/>
    </row>
    <row r="58" spans="1:32">
      <c r="A58" s="682"/>
      <c r="B58" s="761" t="s">
        <v>296</v>
      </c>
      <c r="C58" s="757" t="s">
        <v>577</v>
      </c>
      <c r="D58" s="937"/>
      <c r="E58" s="942">
        <f t="shared" si="15"/>
        <v>0</v>
      </c>
      <c r="F58" s="898"/>
      <c r="G58" s="898"/>
      <c r="H58" s="682"/>
      <c r="I58" s="683"/>
      <c r="J58" s="683"/>
      <c r="K58" s="683"/>
      <c r="L58" s="683"/>
      <c r="M58" s="683"/>
      <c r="N58" s="683"/>
      <c r="O58" s="683"/>
      <c r="P58" s="683"/>
      <c r="Q58" s="683"/>
    </row>
    <row r="59" spans="1:32">
      <c r="A59" s="682"/>
      <c r="B59" s="761" t="s">
        <v>297</v>
      </c>
      <c r="C59" s="757" t="s">
        <v>578</v>
      </c>
      <c r="D59" s="937"/>
      <c r="E59" s="942">
        <f t="shared" si="15"/>
        <v>0</v>
      </c>
      <c r="F59" s="898"/>
      <c r="G59" s="898"/>
      <c r="H59" s="682"/>
      <c r="I59" s="683"/>
      <c r="J59" s="683"/>
      <c r="K59" s="683"/>
      <c r="L59" s="683"/>
      <c r="M59" s="683"/>
      <c r="N59" s="683"/>
      <c r="O59" s="683"/>
      <c r="P59" s="683"/>
      <c r="Q59" s="683"/>
    </row>
    <row r="60" spans="1:32">
      <c r="A60" s="682"/>
      <c r="B60" s="761" t="s">
        <v>298</v>
      </c>
      <c r="C60" s="757" t="s">
        <v>3</v>
      </c>
      <c r="D60" s="937"/>
      <c r="E60" s="942">
        <f t="shared" si="15"/>
        <v>0</v>
      </c>
      <c r="F60" s="898"/>
      <c r="G60" s="898"/>
      <c r="H60" s="682"/>
      <c r="I60" s="683"/>
      <c r="J60" s="683"/>
      <c r="K60" s="683"/>
      <c r="L60" s="683"/>
      <c r="M60" s="683"/>
      <c r="N60" s="683"/>
      <c r="O60" s="683"/>
      <c r="P60" s="683"/>
      <c r="Q60" s="683"/>
    </row>
    <row r="61" spans="1:32">
      <c r="A61" s="682"/>
      <c r="B61" s="771" t="s">
        <v>299</v>
      </c>
      <c r="C61" s="772" t="s">
        <v>339</v>
      </c>
      <c r="D61" s="939"/>
      <c r="E61" s="944">
        <f t="shared" si="15"/>
        <v>0</v>
      </c>
      <c r="F61" s="898"/>
      <c r="G61" s="898"/>
      <c r="H61" s="682"/>
      <c r="I61" s="683"/>
      <c r="J61" s="683"/>
      <c r="K61" s="683"/>
      <c r="L61" s="683"/>
      <c r="M61" s="683"/>
      <c r="N61" s="683"/>
      <c r="O61" s="683"/>
      <c r="P61" s="683"/>
      <c r="Q61" s="683"/>
    </row>
    <row r="62" spans="1:32">
      <c r="A62" s="763"/>
      <c r="B62" s="761" t="s">
        <v>300</v>
      </c>
      <c r="C62" s="757" t="s">
        <v>579</v>
      </c>
      <c r="D62" s="937"/>
      <c r="E62" s="942">
        <f t="shared" si="15"/>
        <v>0</v>
      </c>
      <c r="F62" s="898"/>
      <c r="G62" s="898"/>
      <c r="H62" s="682"/>
      <c r="I62" s="683"/>
      <c r="J62" s="683"/>
      <c r="K62" s="777"/>
      <c r="L62" s="777"/>
      <c r="M62" s="777"/>
      <c r="N62" s="777"/>
      <c r="O62" s="777"/>
      <c r="P62" s="777"/>
      <c r="Q62" s="777"/>
    </row>
    <row r="63" spans="1:32">
      <c r="A63" s="763"/>
      <c r="B63" s="761" t="s">
        <v>301</v>
      </c>
      <c r="C63" s="757" t="s">
        <v>580</v>
      </c>
      <c r="D63" s="937"/>
      <c r="E63" s="942">
        <f t="shared" si="15"/>
        <v>0</v>
      </c>
      <c r="F63" s="898"/>
      <c r="G63" s="898"/>
      <c r="H63" s="682"/>
      <c r="I63" s="683"/>
      <c r="J63" s="683"/>
      <c r="K63" s="777"/>
      <c r="L63" s="777"/>
      <c r="M63" s="777"/>
      <c r="N63" s="777"/>
      <c r="O63" s="777"/>
      <c r="P63" s="777"/>
      <c r="Q63" s="777"/>
    </row>
    <row r="64" spans="1:32">
      <c r="A64" s="777"/>
      <c r="B64" s="761" t="s">
        <v>302</v>
      </c>
      <c r="C64" s="757" t="s">
        <v>320</v>
      </c>
      <c r="D64" s="937"/>
      <c r="E64" s="942">
        <f t="shared" si="15"/>
        <v>0</v>
      </c>
      <c r="F64" s="898"/>
      <c r="G64" s="898"/>
      <c r="H64" s="682"/>
      <c r="I64" s="683"/>
      <c r="J64" s="683"/>
      <c r="K64" s="777"/>
      <c r="L64" s="777"/>
      <c r="M64" s="777"/>
      <c r="N64" s="777"/>
      <c r="O64" s="777"/>
      <c r="P64" s="777"/>
      <c r="Q64" s="777"/>
      <c r="Z64" s="780"/>
      <c r="AA64" s="780"/>
      <c r="AB64" s="780"/>
      <c r="AC64" s="780"/>
      <c r="AD64" s="780"/>
      <c r="AE64" s="780"/>
    </row>
    <row r="65" spans="1:31">
      <c r="A65" s="777"/>
      <c r="B65" s="762" t="s">
        <v>303</v>
      </c>
      <c r="C65" s="760" t="s">
        <v>581</v>
      </c>
      <c r="D65" s="938"/>
      <c r="E65" s="943">
        <f t="shared" si="15"/>
        <v>0</v>
      </c>
      <c r="F65" s="898"/>
      <c r="G65" s="898"/>
      <c r="H65" s="682"/>
      <c r="I65" s="683"/>
      <c r="J65" s="683"/>
      <c r="K65" s="777"/>
      <c r="L65" s="777"/>
      <c r="M65" s="777"/>
      <c r="N65" s="777"/>
      <c r="O65" s="777"/>
      <c r="P65" s="777"/>
      <c r="Q65" s="777"/>
      <c r="Z65" s="780"/>
      <c r="AA65" s="780"/>
      <c r="AB65" s="780"/>
      <c r="AC65" s="780"/>
      <c r="AD65" s="780"/>
      <c r="AE65" s="780"/>
    </row>
    <row r="66" spans="1:31">
      <c r="A66" s="777"/>
      <c r="B66" s="776" t="s">
        <v>304</v>
      </c>
      <c r="C66" s="757" t="s">
        <v>582</v>
      </c>
      <c r="D66" s="939"/>
      <c r="E66" s="944">
        <f t="shared" si="15"/>
        <v>0</v>
      </c>
      <c r="F66" s="929"/>
      <c r="G66" s="929"/>
      <c r="H66" s="777"/>
      <c r="I66" s="777"/>
      <c r="J66" s="777"/>
      <c r="K66" s="777"/>
      <c r="L66" s="777"/>
      <c r="M66" s="777"/>
      <c r="N66" s="777"/>
      <c r="O66" s="777"/>
      <c r="P66" s="777"/>
      <c r="Q66" s="777"/>
      <c r="Z66" s="780"/>
      <c r="AA66" s="780"/>
      <c r="AB66" s="780"/>
      <c r="AC66" s="780"/>
      <c r="AD66" s="780"/>
      <c r="AE66" s="780"/>
    </row>
    <row r="67" spans="1:31" ht="13.15" thickBot="1">
      <c r="A67" s="777"/>
      <c r="B67" s="776" t="s">
        <v>305</v>
      </c>
      <c r="C67" s="757" t="s">
        <v>583</v>
      </c>
      <c r="D67" s="940"/>
      <c r="E67" s="945">
        <f t="shared" si="15"/>
        <v>0</v>
      </c>
      <c r="F67" s="777"/>
      <c r="G67" s="777"/>
      <c r="H67" s="777"/>
      <c r="I67" s="777"/>
      <c r="J67" s="777"/>
      <c r="K67" s="777"/>
      <c r="L67" s="777"/>
      <c r="M67" s="777"/>
      <c r="N67" s="777"/>
      <c r="O67" s="777"/>
      <c r="P67" s="777"/>
      <c r="Q67" s="777"/>
      <c r="Z67" s="780"/>
      <c r="AA67" s="780"/>
      <c r="AB67" s="780"/>
      <c r="AC67" s="780"/>
      <c r="AD67" s="780"/>
      <c r="AE67" s="780"/>
    </row>
    <row r="68" spans="1:31" ht="13.15" thickTop="1">
      <c r="A68" s="777"/>
      <c r="B68" s="1085" t="s">
        <v>495</v>
      </c>
      <c r="C68" s="1086"/>
      <c r="D68" s="778">
        <f>SUM(D31:D67)</f>
        <v>0</v>
      </c>
      <c r="E68" s="778">
        <f>SUM(E31:E67)</f>
        <v>0</v>
      </c>
      <c r="F68" s="777"/>
      <c r="G68" s="777"/>
      <c r="H68" s="777"/>
      <c r="I68" s="777"/>
      <c r="J68" s="777"/>
      <c r="K68" s="777"/>
      <c r="L68" s="777"/>
      <c r="M68" s="777"/>
      <c r="N68" s="777"/>
      <c r="O68" s="777"/>
      <c r="P68" s="777"/>
      <c r="Q68" s="777"/>
      <c r="Z68" s="780"/>
      <c r="AA68" s="780"/>
      <c r="AB68" s="780"/>
      <c r="AC68" s="780"/>
      <c r="AD68" s="780"/>
      <c r="AE68" s="780"/>
    </row>
    <row r="69" spans="1:31">
      <c r="A69" s="777"/>
      <c r="B69" s="777"/>
      <c r="C69" s="777"/>
      <c r="D69" s="777"/>
      <c r="E69" s="777"/>
      <c r="F69" s="777"/>
      <c r="G69" s="777"/>
      <c r="H69" s="777"/>
      <c r="I69" s="777"/>
      <c r="J69" s="777"/>
      <c r="K69" s="777"/>
      <c r="L69" s="777"/>
      <c r="M69" s="777"/>
      <c r="N69" s="777"/>
      <c r="O69" s="777"/>
      <c r="P69" s="777"/>
      <c r="Q69" s="777"/>
      <c r="Z69" s="780"/>
      <c r="AA69" s="780"/>
      <c r="AB69" s="780"/>
      <c r="AC69" s="780"/>
      <c r="AD69" s="780"/>
      <c r="AE69" s="780"/>
    </row>
    <row r="70" spans="1:31">
      <c r="Z70" s="780"/>
      <c r="AA70" s="780"/>
      <c r="AB70" s="780"/>
      <c r="AC70" s="780"/>
      <c r="AD70" s="780"/>
      <c r="AE70" s="780"/>
    </row>
    <row r="71" spans="1:31" ht="13.5" customHeight="1">
      <c r="Z71" s="896"/>
      <c r="AA71" s="896"/>
      <c r="AB71" s="896"/>
      <c r="AC71" s="896"/>
      <c r="AD71" s="896"/>
      <c r="AE71" s="896"/>
    </row>
    <row r="72" spans="1:31" ht="13.5" customHeight="1">
      <c r="Z72" s="896"/>
      <c r="AA72" s="896"/>
      <c r="AB72" s="896"/>
      <c r="AC72" s="896"/>
      <c r="AD72" s="896"/>
      <c r="AE72" s="896"/>
    </row>
    <row r="73" spans="1:31">
      <c r="Z73" s="896"/>
      <c r="AA73" s="896"/>
      <c r="AB73" s="896"/>
      <c r="AC73" s="896"/>
      <c r="AD73" s="896"/>
      <c r="AE73" s="896"/>
    </row>
    <row r="74" spans="1:31">
      <c r="Z74" s="896"/>
      <c r="AA74" s="896"/>
      <c r="AB74" s="896"/>
      <c r="AC74" s="896"/>
      <c r="AD74" s="896"/>
      <c r="AE74" s="896"/>
    </row>
    <row r="75" spans="1:31">
      <c r="Z75" s="896"/>
      <c r="AA75" s="896"/>
      <c r="AB75" s="896"/>
      <c r="AC75" s="896"/>
      <c r="AD75" s="896"/>
      <c r="AE75" s="896"/>
    </row>
    <row r="76" spans="1:31">
      <c r="Z76" s="896"/>
      <c r="AA76" s="896"/>
      <c r="AB76" s="896"/>
      <c r="AC76" s="896"/>
      <c r="AD76" s="896"/>
      <c r="AE76" s="896"/>
    </row>
    <row r="77" spans="1:31">
      <c r="Z77" s="896"/>
      <c r="AA77" s="896"/>
      <c r="AB77" s="896"/>
      <c r="AC77" s="896"/>
      <c r="AD77" s="896"/>
      <c r="AE77" s="896"/>
    </row>
    <row r="78" spans="1:31">
      <c r="Z78" s="896"/>
      <c r="AA78" s="896"/>
      <c r="AB78" s="896"/>
      <c r="AC78" s="896"/>
      <c r="AD78" s="896"/>
      <c r="AE78" s="896"/>
    </row>
    <row r="79" spans="1:31">
      <c r="Z79" s="896"/>
      <c r="AA79" s="896"/>
      <c r="AB79" s="896"/>
      <c r="AC79" s="896"/>
      <c r="AD79" s="896"/>
      <c r="AE79" s="896"/>
    </row>
    <row r="80" spans="1:31">
      <c r="Z80" s="896"/>
      <c r="AA80" s="896"/>
      <c r="AB80" s="896"/>
      <c r="AC80" s="896"/>
      <c r="AD80" s="896"/>
      <c r="AE80" s="896"/>
    </row>
    <row r="81" spans="2:31">
      <c r="Z81" s="896"/>
      <c r="AA81" s="896"/>
      <c r="AB81" s="896"/>
      <c r="AC81" s="896"/>
      <c r="AD81" s="896"/>
      <c r="AE81" s="896"/>
    </row>
    <row r="90" spans="2:31">
      <c r="B90" s="779"/>
      <c r="C90" s="779"/>
      <c r="D90" s="779"/>
    </row>
    <row r="104" spans="1:25">
      <c r="B104" s="783"/>
      <c r="C104" s="783"/>
      <c r="D104" s="783"/>
    </row>
    <row r="105" spans="1:25">
      <c r="B105" s="783"/>
      <c r="C105" s="783"/>
      <c r="D105" s="783"/>
      <c r="S105" s="780"/>
      <c r="T105" s="781"/>
      <c r="U105" s="782"/>
      <c r="V105" s="781"/>
      <c r="W105" s="780"/>
      <c r="X105" s="780"/>
      <c r="Y105" s="780"/>
    </row>
    <row r="106" spans="1:25">
      <c r="B106" s="784"/>
      <c r="C106" s="784"/>
      <c r="D106" s="784"/>
    </row>
    <row r="107" spans="1:25">
      <c r="B107" s="783"/>
      <c r="C107" s="783"/>
      <c r="D107" s="783"/>
    </row>
    <row r="111" spans="1:25">
      <c r="A111" s="779"/>
      <c r="E111" s="779"/>
      <c r="F111" s="779"/>
      <c r="G111" s="779"/>
      <c r="H111" s="779"/>
      <c r="I111" s="779"/>
      <c r="J111" s="779"/>
      <c r="K111" s="779"/>
      <c r="L111" s="779"/>
      <c r="M111" s="779"/>
      <c r="N111" s="779"/>
      <c r="O111" s="779"/>
      <c r="P111" s="779"/>
      <c r="Q111" s="779"/>
      <c r="R111" s="779"/>
    </row>
    <row r="112" spans="1:25">
      <c r="A112" s="783"/>
      <c r="E112" s="783"/>
      <c r="F112" s="783"/>
    </row>
    <row r="113" spans="1:6">
      <c r="A113" s="783"/>
      <c r="E113" s="783"/>
      <c r="F113" s="783"/>
    </row>
    <row r="114" spans="1:6">
      <c r="A114" s="783"/>
      <c r="E114" s="783"/>
      <c r="F114" s="783"/>
    </row>
    <row r="115" spans="1:6">
      <c r="A115" s="783"/>
      <c r="E115" s="783"/>
      <c r="F115" s="783"/>
    </row>
    <row r="116" spans="1:6">
      <c r="A116" s="783"/>
      <c r="E116" s="783"/>
      <c r="F116" s="783"/>
    </row>
    <row r="117" spans="1:6">
      <c r="A117" s="783"/>
      <c r="E117" s="783"/>
      <c r="F117" s="783"/>
    </row>
    <row r="118" spans="1:6">
      <c r="A118" s="783"/>
      <c r="E118" s="783"/>
      <c r="F118" s="783"/>
    </row>
    <row r="119" spans="1:6">
      <c r="A119" s="783"/>
      <c r="E119" s="783"/>
      <c r="F119" s="783"/>
    </row>
    <row r="120" spans="1:6">
      <c r="A120" s="783"/>
      <c r="E120" s="783"/>
      <c r="F120" s="783"/>
    </row>
    <row r="121" spans="1:6">
      <c r="A121" s="783"/>
      <c r="E121" s="783"/>
      <c r="F121" s="783"/>
    </row>
    <row r="122" spans="1:6">
      <c r="A122" s="783"/>
      <c r="E122" s="783"/>
      <c r="F122" s="783"/>
    </row>
    <row r="123" spans="1:6">
      <c r="A123" s="783"/>
      <c r="E123" s="783"/>
      <c r="F123" s="783"/>
    </row>
    <row r="124" spans="1:6">
      <c r="A124" s="783"/>
      <c r="E124" s="783"/>
      <c r="F124" s="783"/>
    </row>
    <row r="125" spans="1:6">
      <c r="A125" s="783"/>
      <c r="E125" s="783"/>
      <c r="F125" s="783"/>
    </row>
    <row r="126" spans="1:6">
      <c r="A126" s="783"/>
      <c r="E126" s="783"/>
      <c r="F126" s="783"/>
    </row>
    <row r="127" spans="1:6">
      <c r="A127" s="783"/>
      <c r="E127" s="783"/>
      <c r="F127" s="783"/>
    </row>
    <row r="128" spans="1:6">
      <c r="A128" s="783"/>
      <c r="E128" s="783"/>
      <c r="F128" s="783"/>
    </row>
    <row r="129" spans="1:31">
      <c r="A129" s="783"/>
      <c r="E129" s="783"/>
      <c r="F129" s="783"/>
    </row>
    <row r="130" spans="1:31">
      <c r="A130" s="783"/>
      <c r="E130" s="783"/>
      <c r="F130" s="783"/>
      <c r="S130" s="785"/>
      <c r="T130" s="785"/>
      <c r="U130" s="785"/>
      <c r="V130" s="785"/>
      <c r="W130" s="785"/>
      <c r="X130" s="785"/>
      <c r="Y130" s="785"/>
      <c r="Z130" s="785"/>
      <c r="AA130" s="785"/>
      <c r="AB130" s="785"/>
      <c r="AC130" s="785"/>
      <c r="AD130" s="785"/>
      <c r="AE130" s="785"/>
    </row>
    <row r="131" spans="1:31">
      <c r="A131" s="783"/>
      <c r="E131" s="783"/>
      <c r="F131" s="783"/>
    </row>
    <row r="132" spans="1:31">
      <c r="A132" s="783"/>
      <c r="E132" s="783"/>
      <c r="F132" s="783"/>
    </row>
    <row r="133" spans="1:31">
      <c r="A133" s="783"/>
      <c r="E133" s="783"/>
      <c r="F133" s="783"/>
    </row>
    <row r="134" spans="1:31">
      <c r="A134" s="783"/>
      <c r="E134" s="783"/>
      <c r="F134" s="783"/>
    </row>
    <row r="135" spans="1:31">
      <c r="A135" s="784"/>
      <c r="E135" s="783"/>
      <c r="F135" s="783"/>
    </row>
    <row r="136" spans="1:31">
      <c r="A136" s="783"/>
      <c r="E136" s="784"/>
      <c r="F136" s="784"/>
    </row>
    <row r="137" spans="1:31">
      <c r="E137" s="783"/>
      <c r="F137" s="786"/>
    </row>
  </sheetData>
  <sheetProtection sheet="1" objects="1" scenarios="1"/>
  <mergeCells count="20">
    <mergeCell ref="I37:J39"/>
    <mergeCell ref="B26:C30"/>
    <mergeCell ref="D26:D29"/>
    <mergeCell ref="E26:E29"/>
    <mergeCell ref="B68:C68"/>
    <mergeCell ref="S4:W6"/>
    <mergeCell ref="AG4:AH6"/>
    <mergeCell ref="M5:N5"/>
    <mergeCell ref="B12:C12"/>
    <mergeCell ref="B13:C14"/>
    <mergeCell ref="D13:E13"/>
    <mergeCell ref="F13:G13"/>
    <mergeCell ref="H13:I13"/>
    <mergeCell ref="L13:L14"/>
    <mergeCell ref="M13:N13"/>
    <mergeCell ref="S53:W53"/>
    <mergeCell ref="O13:P13"/>
    <mergeCell ref="B24:C24"/>
    <mergeCell ref="G37:H39"/>
    <mergeCell ref="B25:C25"/>
  </mergeCells>
  <phoneticPr fontId="63"/>
  <dataValidations disablePrompts="1" count="1">
    <dataValidation type="list" allowBlank="1" showInputMessage="1" showErrorMessage="1" sqref="M5" xr:uid="{00000000-0002-0000-0500-000000000000}">
      <formula1>$M$7:$M$10</formula1>
    </dataValidation>
  </dataValidations>
  <pageMargins left="0.78740157480314965" right="0.78740157480314965" top="0.98425196850393704" bottom="0.98425196850393704" header="0.51181102362204722" footer="0.51181102362204722"/>
  <pageSetup paperSize="9" scale="77" orientation="portrait" r:id="rId1"/>
  <headerFooter alignWithMargins="0"/>
  <rowBreaks count="1" manualBreakCount="1">
    <brk id="69" max="16383" man="1"/>
  </rowBreaks>
  <colBreaks count="2" manualBreakCount="2">
    <brk id="10" max="1048575" man="1"/>
    <brk id="17" max="64" man="1"/>
  </colBreaks>
  <ignoredErrors>
    <ignoredError sqref="AG7:AG45 B31:B67" numberStoredAsText="1"/>
    <ignoredError sqref="M16:M21 N16 N18:N21 O15:P15" unlockedFormula="1"/>
    <ignoredError sqref="AB46:AC46" formula="1"/>
  </ignoredError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39966"/>
  </sheetPr>
  <dimension ref="A1:AC54"/>
  <sheetViews>
    <sheetView zoomScale="70" zoomScaleNormal="70" workbookViewId="0"/>
  </sheetViews>
  <sheetFormatPr defaultRowHeight="12.75"/>
  <cols>
    <col min="1" max="1" width="3.265625" style="313" customWidth="1"/>
    <col min="2" max="2" width="26.06640625" style="313" bestFit="1" customWidth="1"/>
    <col min="3" max="3" width="2.59765625" style="313" customWidth="1"/>
    <col min="4" max="4" width="9" style="313"/>
    <col min="5" max="5" width="2.59765625" style="313" customWidth="1"/>
    <col min="6" max="6" width="10.59765625" style="313" customWidth="1"/>
    <col min="7" max="7" width="2.59765625" style="313" customWidth="1"/>
    <col min="8" max="8" width="10.59765625" style="313" customWidth="1"/>
    <col min="9" max="9" width="2.59765625" style="313" customWidth="1"/>
    <col min="10" max="10" width="11.06640625" style="313" bestFit="1" customWidth="1"/>
    <col min="11" max="11" width="2.59765625" style="313" customWidth="1"/>
    <col min="12" max="12" width="9" style="313"/>
    <col min="13" max="13" width="2.59765625" style="313" customWidth="1"/>
    <col min="14" max="14" width="9.59765625" style="313" customWidth="1"/>
    <col min="15" max="15" width="2.59765625" style="313" customWidth="1"/>
    <col min="16" max="16" width="10.59765625" style="313" bestFit="1" customWidth="1"/>
    <col min="17" max="17" width="2.59765625" style="313" customWidth="1"/>
    <col min="18" max="18" width="10.59765625" style="313" bestFit="1" customWidth="1"/>
    <col min="19" max="19" width="2.59765625" style="313" customWidth="1"/>
    <col min="20" max="20" width="11.06640625" style="313" bestFit="1" customWidth="1"/>
    <col min="21" max="21" width="2.59765625" style="313" customWidth="1"/>
    <col min="22" max="22" width="10.59765625" style="313" bestFit="1" customWidth="1"/>
    <col min="23" max="23" width="2.59765625" style="313" customWidth="1"/>
    <col min="24" max="24" width="10.06640625" style="313" bestFit="1" customWidth="1"/>
    <col min="25" max="25" width="2.59765625" style="313" customWidth="1"/>
    <col min="26" max="27" width="14.06640625" style="313" bestFit="1" customWidth="1"/>
    <col min="28" max="28" width="12.46484375" style="312" customWidth="1"/>
    <col min="29" max="29" width="9" style="313"/>
  </cols>
  <sheetData>
    <row r="1" spans="1:28" ht="13.5" thickTop="1" thickBot="1">
      <c r="A1" s="302"/>
      <c r="B1" s="302"/>
      <c r="C1" s="302"/>
      <c r="D1" s="303" t="s">
        <v>149</v>
      </c>
      <c r="E1" s="304"/>
      <c r="F1" s="304"/>
      <c r="G1" s="304"/>
      <c r="H1" s="304"/>
      <c r="I1" s="304"/>
      <c r="J1" s="304"/>
      <c r="K1" s="304"/>
      <c r="L1" s="305"/>
      <c r="M1" s="306" t="s">
        <v>150</v>
      </c>
      <c r="N1" s="307" t="s">
        <v>151</v>
      </c>
      <c r="O1" s="308"/>
      <c r="P1" s="308"/>
      <c r="Q1" s="308"/>
      <c r="R1" s="308"/>
      <c r="S1" s="308"/>
      <c r="T1" s="309"/>
      <c r="U1" s="306" t="s">
        <v>150</v>
      </c>
      <c r="V1" s="310" t="s">
        <v>152</v>
      </c>
      <c r="W1" s="306" t="s">
        <v>153</v>
      </c>
      <c r="X1" s="311" t="s">
        <v>154</v>
      </c>
      <c r="Y1" s="302"/>
      <c r="Z1" s="302"/>
      <c r="AA1" s="302"/>
    </row>
    <row r="2" spans="1:28" ht="13.15" thickTop="1">
      <c r="A2" s="302"/>
      <c r="B2" s="302"/>
      <c r="C2" s="302"/>
      <c r="D2" s="312"/>
      <c r="E2" s="312"/>
      <c r="F2" s="312"/>
      <c r="G2" s="312"/>
      <c r="H2" s="312"/>
      <c r="I2" s="312"/>
      <c r="J2" s="312"/>
      <c r="K2" s="312"/>
      <c r="L2" s="312"/>
      <c r="M2" s="312"/>
      <c r="N2" s="312"/>
      <c r="O2" s="312"/>
      <c r="P2" s="312"/>
      <c r="Q2" s="312"/>
      <c r="R2" s="312"/>
      <c r="S2" s="312"/>
      <c r="T2" s="312"/>
      <c r="U2" s="312"/>
      <c r="V2" s="312"/>
      <c r="W2" s="312"/>
      <c r="X2" s="312"/>
      <c r="Y2" s="302"/>
      <c r="Z2" s="302"/>
      <c r="AA2" s="302"/>
    </row>
    <row r="3" spans="1:28">
      <c r="A3" s="302"/>
      <c r="B3" s="302"/>
      <c r="C3" s="302"/>
      <c r="D3" s="314"/>
      <c r="E3" s="314"/>
      <c r="F3" s="314"/>
      <c r="G3" s="314"/>
      <c r="H3" s="314"/>
      <c r="I3" s="314"/>
      <c r="J3" s="314"/>
      <c r="K3" s="315"/>
      <c r="L3" s="316" t="s">
        <v>155</v>
      </c>
      <c r="M3" s="314"/>
      <c r="N3" s="314"/>
      <c r="O3" s="314"/>
      <c r="P3" s="314"/>
      <c r="Q3" s="314"/>
      <c r="R3" s="314"/>
      <c r="S3" s="314"/>
      <c r="T3" s="314"/>
      <c r="U3" s="314"/>
      <c r="V3" s="314" t="s">
        <v>156</v>
      </c>
      <c r="W3" s="314"/>
      <c r="X3" s="314"/>
      <c r="Y3" s="302"/>
      <c r="Z3" s="302"/>
      <c r="AA3" s="302"/>
    </row>
    <row r="4" spans="1:28" ht="13.15" thickBot="1">
      <c r="A4" s="302"/>
      <c r="B4" s="317" t="str">
        <f>"（単位："&amp;入力表!$E$62&amp;"）"</f>
        <v>（単位：百万円）</v>
      </c>
      <c r="C4" s="317"/>
      <c r="D4" s="312"/>
      <c r="E4" s="312"/>
      <c r="F4" s="312"/>
      <c r="G4" s="312"/>
      <c r="H4" s="312"/>
      <c r="I4" s="312"/>
      <c r="J4" s="312"/>
      <c r="K4" s="318"/>
      <c r="L4" s="319" t="s">
        <v>157</v>
      </c>
      <c r="M4" s="312"/>
      <c r="N4" s="312"/>
      <c r="O4" s="312"/>
      <c r="P4" s="312"/>
      <c r="Q4" s="312"/>
      <c r="R4" s="312"/>
      <c r="S4" s="312"/>
      <c r="T4" s="320"/>
      <c r="U4" s="312"/>
      <c r="V4" s="312"/>
      <c r="W4" s="312"/>
      <c r="X4" s="320"/>
      <c r="Y4" s="302"/>
      <c r="Z4" s="302"/>
      <c r="AA4" s="302"/>
    </row>
    <row r="5" spans="1:28" ht="14.25">
      <c r="A5" s="1006" t="s">
        <v>458</v>
      </c>
      <c r="B5" s="1007"/>
      <c r="C5" s="321"/>
      <c r="D5" s="322" t="s">
        <v>158</v>
      </c>
      <c r="E5" s="312"/>
      <c r="F5" s="323" t="s">
        <v>159</v>
      </c>
      <c r="G5" s="312"/>
      <c r="H5" s="324" t="s">
        <v>160</v>
      </c>
      <c r="I5" s="312"/>
      <c r="J5" s="325" t="s">
        <v>158</v>
      </c>
      <c r="K5" s="312"/>
      <c r="L5" s="325" t="s">
        <v>161</v>
      </c>
      <c r="M5" s="312"/>
      <c r="N5" s="326" t="s">
        <v>158</v>
      </c>
      <c r="O5" s="312"/>
      <c r="P5" s="323" t="s">
        <v>159</v>
      </c>
      <c r="Q5" s="312"/>
      <c r="R5" s="324" t="s">
        <v>160</v>
      </c>
      <c r="S5" s="312"/>
      <c r="T5" s="327" t="s">
        <v>161</v>
      </c>
      <c r="U5" s="312"/>
      <c r="V5" s="328" t="s">
        <v>161</v>
      </c>
      <c r="W5" s="312"/>
      <c r="X5" s="329" t="s">
        <v>162</v>
      </c>
      <c r="Y5" s="302"/>
      <c r="Z5" s="330"/>
      <c r="AA5" s="331"/>
      <c r="AB5" s="1144" t="s">
        <v>163</v>
      </c>
    </row>
    <row r="6" spans="1:28" ht="14.25">
      <c r="A6" s="1008"/>
      <c r="B6" s="1009"/>
      <c r="C6" s="321"/>
      <c r="D6" s="332" t="s">
        <v>164</v>
      </c>
      <c r="E6" s="306" t="s">
        <v>165</v>
      </c>
      <c r="F6" s="333"/>
      <c r="G6" s="306" t="s">
        <v>165</v>
      </c>
      <c r="H6" s="334"/>
      <c r="I6" s="306" t="s">
        <v>153</v>
      </c>
      <c r="J6" s="332" t="s">
        <v>164</v>
      </c>
      <c r="K6" s="312"/>
      <c r="L6" s="332" t="s">
        <v>164</v>
      </c>
      <c r="M6" s="312"/>
      <c r="N6" s="335" t="s">
        <v>166</v>
      </c>
      <c r="O6" s="336" t="s">
        <v>165</v>
      </c>
      <c r="P6" s="333"/>
      <c r="Q6" s="336" t="s">
        <v>165</v>
      </c>
      <c r="R6" s="334"/>
      <c r="S6" s="336" t="s">
        <v>153</v>
      </c>
      <c r="T6" s="335" t="s">
        <v>166</v>
      </c>
      <c r="U6" s="312"/>
      <c r="V6" s="337" t="str">
        <f>"("&amp;V1&amp;")"</f>
        <v>(生産者価格)</v>
      </c>
      <c r="W6" s="338"/>
      <c r="X6" s="339" t="s">
        <v>167</v>
      </c>
      <c r="Y6" s="302"/>
      <c r="Z6" s="340" t="s">
        <v>168</v>
      </c>
      <c r="AA6" s="341" t="s">
        <v>169</v>
      </c>
      <c r="AB6" s="1145"/>
    </row>
    <row r="7" spans="1:28" ht="14.65" thickBot="1">
      <c r="A7" s="1010"/>
      <c r="B7" s="1011"/>
      <c r="C7" s="321"/>
      <c r="D7" s="342" t="s">
        <v>170</v>
      </c>
      <c r="E7" s="312"/>
      <c r="F7" s="589" t="s">
        <v>170</v>
      </c>
      <c r="G7" s="312"/>
      <c r="H7" s="590" t="s">
        <v>170</v>
      </c>
      <c r="I7" s="312"/>
      <c r="J7" s="345" t="s">
        <v>171</v>
      </c>
      <c r="K7" s="312"/>
      <c r="L7" s="342" t="s">
        <v>170</v>
      </c>
      <c r="M7" s="312"/>
      <c r="N7" s="346" t="s">
        <v>170</v>
      </c>
      <c r="O7" s="312"/>
      <c r="P7" s="343" t="s">
        <v>170</v>
      </c>
      <c r="Q7" s="312"/>
      <c r="R7" s="344" t="s">
        <v>170</v>
      </c>
      <c r="S7" s="312"/>
      <c r="T7" s="347" t="s">
        <v>171</v>
      </c>
      <c r="U7" s="312"/>
      <c r="V7" s="348" t="s">
        <v>170</v>
      </c>
      <c r="W7" s="312"/>
      <c r="X7" s="349" t="s">
        <v>170</v>
      </c>
      <c r="Y7" s="302"/>
      <c r="Z7" s="350" t="s">
        <v>170</v>
      </c>
      <c r="AA7" s="351" t="s">
        <v>170</v>
      </c>
      <c r="AB7" s="1146"/>
    </row>
    <row r="8" spans="1:28" ht="14.25">
      <c r="A8" s="352" t="s">
        <v>172</v>
      </c>
      <c r="B8" s="353" t="s">
        <v>568</v>
      </c>
      <c r="C8" s="354"/>
      <c r="D8" s="355">
        <f>入力表!E8</f>
        <v>0</v>
      </c>
      <c r="E8" s="356"/>
      <c r="F8" s="357">
        <f>D8*Z8</f>
        <v>0</v>
      </c>
      <c r="G8" s="358"/>
      <c r="H8" s="357">
        <f>D8*AA8</f>
        <v>0</v>
      </c>
      <c r="I8" s="358"/>
      <c r="J8" s="357">
        <f t="shared" ref="J8:J44" si="0">D8-F8-H8</f>
        <v>0</v>
      </c>
      <c r="K8" s="358"/>
      <c r="L8" s="357">
        <f>計算表!$O8*J8</f>
        <v>0</v>
      </c>
      <c r="M8" s="358"/>
      <c r="N8" s="357">
        <f>入力表!F8</f>
        <v>0</v>
      </c>
      <c r="O8" s="358"/>
      <c r="P8" s="357">
        <f>N8*Z8</f>
        <v>0</v>
      </c>
      <c r="Q8" s="358"/>
      <c r="R8" s="357">
        <f>N8*AA8</f>
        <v>0</v>
      </c>
      <c r="S8" s="358"/>
      <c r="T8" s="357">
        <f t="shared" ref="T8:T44" si="1">N8-P8-R8</f>
        <v>0</v>
      </c>
      <c r="U8" s="358"/>
      <c r="V8" s="357">
        <f>入力表!G8</f>
        <v>0</v>
      </c>
      <c r="W8" s="358"/>
      <c r="X8" s="359">
        <f t="shared" ref="X8:X44" si="2">L8+T8+V8</f>
        <v>0</v>
      </c>
      <c r="Y8" s="302"/>
      <c r="Z8" s="360">
        <v>0.25706674911276395</v>
      </c>
      <c r="AA8" s="361">
        <v>3.9449704571388383E-2</v>
      </c>
      <c r="AB8" s="593"/>
    </row>
    <row r="9" spans="1:28" ht="14.25">
      <c r="A9" s="363" t="s">
        <v>19</v>
      </c>
      <c r="B9" s="364" t="s">
        <v>569</v>
      </c>
      <c r="C9" s="354"/>
      <c r="D9" s="365">
        <f>入力表!E9</f>
        <v>0</v>
      </c>
      <c r="E9" s="356"/>
      <c r="F9" s="366">
        <f t="shared" ref="F9:F44" si="3">D9*Z9</f>
        <v>0</v>
      </c>
      <c r="G9" s="358"/>
      <c r="H9" s="366">
        <f t="shared" ref="H9:H44" si="4">D9*AA9</f>
        <v>0</v>
      </c>
      <c r="I9" s="358"/>
      <c r="J9" s="366">
        <f t="shared" si="0"/>
        <v>0</v>
      </c>
      <c r="K9" s="358"/>
      <c r="L9" s="366">
        <f>計算表!$O9*J9</f>
        <v>0</v>
      </c>
      <c r="M9" s="358"/>
      <c r="N9" s="366">
        <f>入力表!F9</f>
        <v>0</v>
      </c>
      <c r="O9" s="358"/>
      <c r="P9" s="366">
        <f t="shared" ref="P9:P44" si="5">N9*Z9</f>
        <v>0</v>
      </c>
      <c r="Q9" s="358"/>
      <c r="R9" s="366">
        <f t="shared" ref="R9:R44" si="6">N9*AA9</f>
        <v>0</v>
      </c>
      <c r="S9" s="358"/>
      <c r="T9" s="366">
        <f t="shared" si="1"/>
        <v>0</v>
      </c>
      <c r="U9" s="358"/>
      <c r="V9" s="366">
        <f>入力表!G9</f>
        <v>0</v>
      </c>
      <c r="W9" s="358"/>
      <c r="X9" s="367">
        <f t="shared" si="2"/>
        <v>0</v>
      </c>
      <c r="Y9" s="302"/>
      <c r="Z9" s="368">
        <v>2.2528180695691236E-2</v>
      </c>
      <c r="AA9" s="369">
        <v>6.6403067077407646E-2</v>
      </c>
      <c r="AB9" s="362"/>
    </row>
    <row r="10" spans="1:28" ht="14.25">
      <c r="A10" s="363" t="s">
        <v>20</v>
      </c>
      <c r="B10" s="364" t="s">
        <v>570</v>
      </c>
      <c r="C10" s="354"/>
      <c r="D10" s="365">
        <f>入力表!E10</f>
        <v>0</v>
      </c>
      <c r="E10" s="356"/>
      <c r="F10" s="366">
        <f t="shared" si="3"/>
        <v>0</v>
      </c>
      <c r="G10" s="358"/>
      <c r="H10" s="366">
        <f t="shared" si="4"/>
        <v>0</v>
      </c>
      <c r="I10" s="358"/>
      <c r="J10" s="366">
        <f t="shared" si="0"/>
        <v>0</v>
      </c>
      <c r="K10" s="358"/>
      <c r="L10" s="366">
        <f>計算表!$O10*J10</f>
        <v>0</v>
      </c>
      <c r="M10" s="358"/>
      <c r="N10" s="366">
        <f>入力表!F10</f>
        <v>0</v>
      </c>
      <c r="O10" s="358"/>
      <c r="P10" s="366">
        <f t="shared" si="5"/>
        <v>0</v>
      </c>
      <c r="Q10" s="358"/>
      <c r="R10" s="366">
        <f t="shared" si="6"/>
        <v>0</v>
      </c>
      <c r="S10" s="358"/>
      <c r="T10" s="366">
        <f t="shared" si="1"/>
        <v>0</v>
      </c>
      <c r="U10" s="358"/>
      <c r="V10" s="366">
        <f>入力表!G10</f>
        <v>0</v>
      </c>
      <c r="W10" s="358"/>
      <c r="X10" s="367">
        <f t="shared" si="2"/>
        <v>0</v>
      </c>
      <c r="Y10" s="302"/>
      <c r="Z10" s="368">
        <v>0.32257496101304423</v>
      </c>
      <c r="AA10" s="369">
        <v>3.2171338179978581E-2</v>
      </c>
      <c r="AB10" s="362"/>
    </row>
    <row r="11" spans="1:28" ht="14.25">
      <c r="A11" s="363" t="s">
        <v>21</v>
      </c>
      <c r="B11" s="364" t="s">
        <v>323</v>
      </c>
      <c r="C11" s="354"/>
      <c r="D11" s="365">
        <f>入力表!E11</f>
        <v>0</v>
      </c>
      <c r="E11" s="356"/>
      <c r="F11" s="366">
        <f t="shared" si="3"/>
        <v>0</v>
      </c>
      <c r="G11" s="358"/>
      <c r="H11" s="366">
        <f t="shared" si="4"/>
        <v>0</v>
      </c>
      <c r="I11" s="358"/>
      <c r="J11" s="366">
        <f t="shared" si="0"/>
        <v>0</v>
      </c>
      <c r="K11" s="358"/>
      <c r="L11" s="366">
        <f>計算表!$O11*J11</f>
        <v>0</v>
      </c>
      <c r="M11" s="358"/>
      <c r="N11" s="366">
        <f>入力表!F11</f>
        <v>0</v>
      </c>
      <c r="O11" s="358"/>
      <c r="P11" s="366">
        <f t="shared" si="5"/>
        <v>0</v>
      </c>
      <c r="Q11" s="358"/>
      <c r="R11" s="366">
        <f t="shared" si="6"/>
        <v>0</v>
      </c>
      <c r="S11" s="358"/>
      <c r="T11" s="366">
        <f t="shared" si="1"/>
        <v>0</v>
      </c>
      <c r="U11" s="358"/>
      <c r="V11" s="366">
        <f>入力表!G11</f>
        <v>0</v>
      </c>
      <c r="W11" s="358"/>
      <c r="X11" s="367">
        <f t="shared" si="2"/>
        <v>0</v>
      </c>
      <c r="Y11" s="302"/>
      <c r="Z11" s="368">
        <v>0.43944914757410253</v>
      </c>
      <c r="AA11" s="369">
        <v>2.4548546158944525E-2</v>
      </c>
      <c r="AB11" s="362"/>
    </row>
    <row r="12" spans="1:28" ht="14.65" thickBot="1">
      <c r="A12" s="370" t="s">
        <v>22</v>
      </c>
      <c r="B12" s="371" t="s">
        <v>318</v>
      </c>
      <c r="C12" s="354"/>
      <c r="D12" s="372">
        <f>入力表!E12</f>
        <v>0</v>
      </c>
      <c r="E12" s="356"/>
      <c r="F12" s="373">
        <f t="shared" si="3"/>
        <v>0</v>
      </c>
      <c r="G12" s="358"/>
      <c r="H12" s="373">
        <f t="shared" si="4"/>
        <v>0</v>
      </c>
      <c r="I12" s="358"/>
      <c r="J12" s="373">
        <f t="shared" si="0"/>
        <v>0</v>
      </c>
      <c r="K12" s="358"/>
      <c r="L12" s="373">
        <f>計算表!$O12*J12</f>
        <v>0</v>
      </c>
      <c r="M12" s="358"/>
      <c r="N12" s="373">
        <f>入力表!F12</f>
        <v>0</v>
      </c>
      <c r="O12" s="358"/>
      <c r="P12" s="373">
        <f t="shared" si="5"/>
        <v>0</v>
      </c>
      <c r="Q12" s="358"/>
      <c r="R12" s="373">
        <f t="shared" si="6"/>
        <v>0</v>
      </c>
      <c r="S12" s="358"/>
      <c r="T12" s="373">
        <f t="shared" si="1"/>
        <v>0</v>
      </c>
      <c r="U12" s="358"/>
      <c r="V12" s="373">
        <f>入力表!G12</f>
        <v>0</v>
      </c>
      <c r="W12" s="358"/>
      <c r="X12" s="374">
        <f t="shared" si="2"/>
        <v>0</v>
      </c>
      <c r="Y12" s="302"/>
      <c r="Z12" s="375">
        <v>0.23349686800485506</v>
      </c>
      <c r="AA12" s="376">
        <v>5.8003940153580597E-2</v>
      </c>
      <c r="AB12" s="377"/>
    </row>
    <row r="13" spans="1:28" ht="14.25">
      <c r="A13" s="363" t="s">
        <v>23</v>
      </c>
      <c r="B13" s="364" t="s">
        <v>324</v>
      </c>
      <c r="C13" s="354"/>
      <c r="D13" s="355">
        <f>入力表!E13</f>
        <v>0</v>
      </c>
      <c r="E13" s="595"/>
      <c r="F13" s="357">
        <f t="shared" si="3"/>
        <v>0</v>
      </c>
      <c r="G13" s="358"/>
      <c r="H13" s="357">
        <f t="shared" si="4"/>
        <v>0</v>
      </c>
      <c r="I13" s="358"/>
      <c r="J13" s="366">
        <f t="shared" si="0"/>
        <v>0</v>
      </c>
      <c r="K13" s="358"/>
      <c r="L13" s="357">
        <f>計算表!$O13*J13</f>
        <v>0</v>
      </c>
      <c r="M13" s="358"/>
      <c r="N13" s="357">
        <f>入力表!F13</f>
        <v>0</v>
      </c>
      <c r="O13" s="596"/>
      <c r="P13" s="357">
        <f>N13*Z13</f>
        <v>0</v>
      </c>
      <c r="Q13" s="358"/>
      <c r="R13" s="357">
        <f t="shared" si="6"/>
        <v>0</v>
      </c>
      <c r="S13" s="358"/>
      <c r="T13" s="366">
        <f t="shared" si="1"/>
        <v>0</v>
      </c>
      <c r="U13" s="358"/>
      <c r="V13" s="357">
        <f>入力表!G13</f>
        <v>0</v>
      </c>
      <c r="W13" s="358"/>
      <c r="X13" s="367">
        <f t="shared" si="2"/>
        <v>0</v>
      </c>
      <c r="Y13" s="302"/>
      <c r="Z13" s="679">
        <v>0.20029497135644653</v>
      </c>
      <c r="AA13" s="361">
        <v>2.6939157259421205E-2</v>
      </c>
      <c r="AB13" s="362"/>
    </row>
    <row r="14" spans="1:28" ht="14.25">
      <c r="A14" s="363" t="s">
        <v>24</v>
      </c>
      <c r="B14" s="364" t="s">
        <v>325</v>
      </c>
      <c r="C14" s="354"/>
      <c r="D14" s="365">
        <f>入力表!E14</f>
        <v>0</v>
      </c>
      <c r="E14" s="356"/>
      <c r="F14" s="366">
        <f t="shared" si="3"/>
        <v>0</v>
      </c>
      <c r="G14" s="358"/>
      <c r="H14" s="366">
        <f t="shared" si="4"/>
        <v>0</v>
      </c>
      <c r="I14" s="358"/>
      <c r="J14" s="366">
        <f t="shared" si="0"/>
        <v>0</v>
      </c>
      <c r="K14" s="358"/>
      <c r="L14" s="366">
        <f>計算表!$O14*J14</f>
        <v>0</v>
      </c>
      <c r="M14" s="358"/>
      <c r="N14" s="366">
        <f>入力表!F14</f>
        <v>0</v>
      </c>
      <c r="O14" s="358"/>
      <c r="P14" s="366">
        <f t="shared" si="5"/>
        <v>0</v>
      </c>
      <c r="Q14" s="358"/>
      <c r="R14" s="366">
        <f t="shared" si="6"/>
        <v>0</v>
      </c>
      <c r="S14" s="358"/>
      <c r="T14" s="366">
        <f t="shared" si="1"/>
        <v>0</v>
      </c>
      <c r="U14" s="358"/>
      <c r="V14" s="366">
        <f>入力表!G14</f>
        <v>0</v>
      </c>
      <c r="W14" s="358"/>
      <c r="X14" s="367">
        <f t="shared" si="2"/>
        <v>0</v>
      </c>
      <c r="Y14" s="302"/>
      <c r="Z14" s="368">
        <v>0.19636393192438267</v>
      </c>
      <c r="AA14" s="369">
        <v>2.1219492730162302E-2</v>
      </c>
      <c r="AB14" s="362"/>
    </row>
    <row r="15" spans="1:28" ht="14.25">
      <c r="A15" s="363" t="s">
        <v>25</v>
      </c>
      <c r="B15" s="364" t="s">
        <v>571</v>
      </c>
      <c r="C15" s="354"/>
      <c r="D15" s="365">
        <f>入力表!E15</f>
        <v>0</v>
      </c>
      <c r="E15" s="356"/>
      <c r="F15" s="366">
        <f t="shared" si="3"/>
        <v>0</v>
      </c>
      <c r="G15" s="358"/>
      <c r="H15" s="366">
        <f t="shared" si="4"/>
        <v>0</v>
      </c>
      <c r="I15" s="358"/>
      <c r="J15" s="366">
        <f t="shared" si="0"/>
        <v>0</v>
      </c>
      <c r="K15" s="358"/>
      <c r="L15" s="366">
        <f>計算表!$O15*J15</f>
        <v>0</v>
      </c>
      <c r="M15" s="358"/>
      <c r="N15" s="366">
        <f>入力表!F15</f>
        <v>0</v>
      </c>
      <c r="O15" s="358"/>
      <c r="P15" s="366">
        <f t="shared" si="5"/>
        <v>0</v>
      </c>
      <c r="Q15" s="358"/>
      <c r="R15" s="366">
        <f t="shared" si="6"/>
        <v>0</v>
      </c>
      <c r="S15" s="358"/>
      <c r="T15" s="366">
        <f t="shared" si="1"/>
        <v>0</v>
      </c>
      <c r="U15" s="358"/>
      <c r="V15" s="366">
        <f>入力表!G15</f>
        <v>0</v>
      </c>
      <c r="W15" s="358"/>
      <c r="X15" s="367">
        <f t="shared" si="2"/>
        <v>0</v>
      </c>
      <c r="Y15" s="302"/>
      <c r="Z15" s="678">
        <v>0.18202198670756728</v>
      </c>
      <c r="AA15" s="369">
        <v>3.0404336512004349E-2</v>
      </c>
      <c r="AB15" s="362"/>
    </row>
    <row r="16" spans="1:28" ht="14.25">
      <c r="A16" s="363" t="s">
        <v>26</v>
      </c>
      <c r="B16" s="364" t="s">
        <v>326</v>
      </c>
      <c r="C16" s="354"/>
      <c r="D16" s="365">
        <f>入力表!E16</f>
        <v>0</v>
      </c>
      <c r="E16" s="356"/>
      <c r="F16" s="366">
        <f t="shared" si="3"/>
        <v>0</v>
      </c>
      <c r="G16" s="596"/>
      <c r="H16" s="366">
        <f>D16*AA16</f>
        <v>0</v>
      </c>
      <c r="I16" s="358"/>
      <c r="J16" s="366">
        <f t="shared" si="0"/>
        <v>0</v>
      </c>
      <c r="K16" s="358"/>
      <c r="L16" s="366">
        <f>計算表!$O16*J16</f>
        <v>0</v>
      </c>
      <c r="M16" s="358"/>
      <c r="N16" s="366">
        <f>入力表!F16</f>
        <v>0</v>
      </c>
      <c r="O16" s="358"/>
      <c r="P16" s="366">
        <f t="shared" si="5"/>
        <v>0</v>
      </c>
      <c r="Q16" s="596"/>
      <c r="R16" s="366">
        <f t="shared" si="6"/>
        <v>0</v>
      </c>
      <c r="S16" s="358"/>
      <c r="T16" s="366">
        <f t="shared" si="1"/>
        <v>0</v>
      </c>
      <c r="U16" s="358"/>
      <c r="V16" s="366">
        <f>入力表!G16</f>
        <v>0</v>
      </c>
      <c r="W16" s="358"/>
      <c r="X16" s="367">
        <f t="shared" si="2"/>
        <v>0</v>
      </c>
      <c r="Y16" s="302"/>
      <c r="Z16" s="368">
        <v>0.17440420627094513</v>
      </c>
      <c r="AA16" s="680">
        <v>5.2555253025537728E-2</v>
      </c>
      <c r="AB16" s="362"/>
    </row>
    <row r="17" spans="1:28" ht="14.65" thickBot="1">
      <c r="A17" s="370" t="s">
        <v>27</v>
      </c>
      <c r="B17" s="371" t="s">
        <v>327</v>
      </c>
      <c r="C17" s="354"/>
      <c r="D17" s="372">
        <f>入力表!E17</f>
        <v>0</v>
      </c>
      <c r="E17" s="356"/>
      <c r="F17" s="373">
        <f t="shared" si="3"/>
        <v>0</v>
      </c>
      <c r="G17" s="358"/>
      <c r="H17" s="373">
        <f t="shared" si="4"/>
        <v>0</v>
      </c>
      <c r="I17" s="358"/>
      <c r="J17" s="366">
        <f t="shared" si="0"/>
        <v>0</v>
      </c>
      <c r="K17" s="358"/>
      <c r="L17" s="373">
        <f>計算表!$O17*J17</f>
        <v>0</v>
      </c>
      <c r="M17" s="358"/>
      <c r="N17" s="373">
        <f>入力表!F17</f>
        <v>0</v>
      </c>
      <c r="O17" s="358"/>
      <c r="P17" s="373">
        <f t="shared" si="5"/>
        <v>0</v>
      </c>
      <c r="Q17" s="358"/>
      <c r="R17" s="373">
        <f t="shared" si="6"/>
        <v>0</v>
      </c>
      <c r="S17" s="358"/>
      <c r="T17" s="366">
        <f t="shared" si="1"/>
        <v>0</v>
      </c>
      <c r="U17" s="358"/>
      <c r="V17" s="373">
        <f>入力表!G17</f>
        <v>0</v>
      </c>
      <c r="W17" s="358"/>
      <c r="X17" s="367">
        <f t="shared" si="2"/>
        <v>0</v>
      </c>
      <c r="Y17" s="302"/>
      <c r="Z17" s="375">
        <v>5.915135091480242E-2</v>
      </c>
      <c r="AA17" s="376">
        <v>2.707816710740028E-2</v>
      </c>
      <c r="AB17" s="362"/>
    </row>
    <row r="18" spans="1:28" ht="14.25">
      <c r="A18" s="363">
        <v>11</v>
      </c>
      <c r="B18" s="364" t="s">
        <v>328</v>
      </c>
      <c r="C18" s="354"/>
      <c r="D18" s="365">
        <f>入力表!E18</f>
        <v>0</v>
      </c>
      <c r="E18" s="356"/>
      <c r="F18" s="366">
        <f t="shared" si="3"/>
        <v>0</v>
      </c>
      <c r="G18" s="358"/>
      <c r="H18" s="366">
        <f t="shared" si="4"/>
        <v>0</v>
      </c>
      <c r="I18" s="358"/>
      <c r="J18" s="357">
        <f t="shared" si="0"/>
        <v>0</v>
      </c>
      <c r="K18" s="358"/>
      <c r="L18" s="366">
        <f>計算表!$O18*J18</f>
        <v>0</v>
      </c>
      <c r="M18" s="358"/>
      <c r="N18" s="366">
        <f>入力表!F18</f>
        <v>0</v>
      </c>
      <c r="O18" s="358"/>
      <c r="P18" s="366">
        <f t="shared" si="5"/>
        <v>0</v>
      </c>
      <c r="Q18" s="358"/>
      <c r="R18" s="366">
        <f t="shared" si="6"/>
        <v>0</v>
      </c>
      <c r="S18" s="358"/>
      <c r="T18" s="357">
        <f t="shared" si="1"/>
        <v>0</v>
      </c>
      <c r="U18" s="358"/>
      <c r="V18" s="366">
        <f>入力表!G18</f>
        <v>0</v>
      </c>
      <c r="W18" s="358"/>
      <c r="X18" s="359">
        <f t="shared" si="2"/>
        <v>0</v>
      </c>
      <c r="Y18" s="302"/>
      <c r="Z18" s="368">
        <v>0.10162141323543349</v>
      </c>
      <c r="AA18" s="369">
        <v>2.9411655995861995E-2</v>
      </c>
      <c r="AB18" s="593"/>
    </row>
    <row r="19" spans="1:28" ht="14.25">
      <c r="A19" s="363">
        <v>12</v>
      </c>
      <c r="B19" s="364" t="s">
        <v>329</v>
      </c>
      <c r="C19" s="354"/>
      <c r="D19" s="365">
        <f>入力表!E19</f>
        <v>0</v>
      </c>
      <c r="E19" s="356"/>
      <c r="F19" s="366">
        <f t="shared" si="3"/>
        <v>0</v>
      </c>
      <c r="G19" s="358"/>
      <c r="H19" s="366">
        <f t="shared" si="4"/>
        <v>0</v>
      </c>
      <c r="I19" s="358"/>
      <c r="J19" s="366">
        <f t="shared" si="0"/>
        <v>0</v>
      </c>
      <c r="K19" s="358"/>
      <c r="L19" s="366">
        <f>計算表!$O19*J19</f>
        <v>0</v>
      </c>
      <c r="M19" s="358"/>
      <c r="N19" s="366">
        <f>入力表!F19</f>
        <v>0</v>
      </c>
      <c r="O19" s="358"/>
      <c r="P19" s="366">
        <f t="shared" si="5"/>
        <v>0</v>
      </c>
      <c r="Q19" s="358"/>
      <c r="R19" s="366">
        <f t="shared" si="6"/>
        <v>0</v>
      </c>
      <c r="S19" s="358"/>
      <c r="T19" s="366">
        <f t="shared" si="1"/>
        <v>0</v>
      </c>
      <c r="U19" s="358"/>
      <c r="V19" s="366">
        <f>入力表!G19</f>
        <v>0</v>
      </c>
      <c r="W19" s="358"/>
      <c r="X19" s="367">
        <f t="shared" si="2"/>
        <v>0</v>
      </c>
      <c r="Y19" s="302"/>
      <c r="Z19" s="368">
        <v>0.13281570784749258</v>
      </c>
      <c r="AA19" s="369">
        <v>4.3831298767209842E-2</v>
      </c>
      <c r="AB19" s="362"/>
    </row>
    <row r="20" spans="1:28" ht="14.25">
      <c r="A20" s="363">
        <v>13</v>
      </c>
      <c r="B20" s="364" t="s">
        <v>572</v>
      </c>
      <c r="C20" s="354"/>
      <c r="D20" s="365">
        <f>入力表!E20</f>
        <v>0</v>
      </c>
      <c r="E20" s="356"/>
      <c r="F20" s="366">
        <f t="shared" si="3"/>
        <v>0</v>
      </c>
      <c r="G20" s="358"/>
      <c r="H20" s="366">
        <f t="shared" si="4"/>
        <v>0</v>
      </c>
      <c r="I20" s="358"/>
      <c r="J20" s="366">
        <f t="shared" si="0"/>
        <v>0</v>
      </c>
      <c r="K20" s="358"/>
      <c r="L20" s="366">
        <f>計算表!$O20*J20</f>
        <v>0</v>
      </c>
      <c r="M20" s="358"/>
      <c r="N20" s="366">
        <f>入力表!F20</f>
        <v>0</v>
      </c>
      <c r="O20" s="358"/>
      <c r="P20" s="366">
        <f t="shared" si="5"/>
        <v>0</v>
      </c>
      <c r="Q20" s="358"/>
      <c r="R20" s="366">
        <f t="shared" si="6"/>
        <v>0</v>
      </c>
      <c r="S20" s="358"/>
      <c r="T20" s="366">
        <f t="shared" si="1"/>
        <v>0</v>
      </c>
      <c r="U20" s="358"/>
      <c r="V20" s="366">
        <f>入力表!G20</f>
        <v>0</v>
      </c>
      <c r="W20" s="358"/>
      <c r="X20" s="367">
        <f t="shared" si="2"/>
        <v>0</v>
      </c>
      <c r="Y20" s="302"/>
      <c r="Z20" s="368">
        <v>0.1028494212078634</v>
      </c>
      <c r="AA20" s="369">
        <v>1.3194883965273208E-2</v>
      </c>
      <c r="AB20" s="362"/>
    </row>
    <row r="21" spans="1:28" ht="14.25">
      <c r="A21" s="363">
        <v>14</v>
      </c>
      <c r="B21" s="364" t="s">
        <v>573</v>
      </c>
      <c r="C21" s="354"/>
      <c r="D21" s="365">
        <f>入力表!E21</f>
        <v>0</v>
      </c>
      <c r="E21" s="356"/>
      <c r="F21" s="366">
        <f t="shared" si="3"/>
        <v>0</v>
      </c>
      <c r="G21" s="358"/>
      <c r="H21" s="366">
        <f t="shared" si="4"/>
        <v>0</v>
      </c>
      <c r="I21" s="358"/>
      <c r="J21" s="366">
        <f t="shared" si="0"/>
        <v>0</v>
      </c>
      <c r="K21" s="358"/>
      <c r="L21" s="366">
        <f>計算表!$O21*J21</f>
        <v>0</v>
      </c>
      <c r="M21" s="358"/>
      <c r="N21" s="366">
        <f>入力表!F21</f>
        <v>0</v>
      </c>
      <c r="O21" s="358"/>
      <c r="P21" s="366">
        <f t="shared" si="5"/>
        <v>0</v>
      </c>
      <c r="Q21" s="358"/>
      <c r="R21" s="366">
        <f t="shared" si="6"/>
        <v>0</v>
      </c>
      <c r="S21" s="358"/>
      <c r="T21" s="366">
        <f t="shared" si="1"/>
        <v>0</v>
      </c>
      <c r="U21" s="358"/>
      <c r="V21" s="366">
        <f>入力表!G21</f>
        <v>0</v>
      </c>
      <c r="W21" s="358"/>
      <c r="X21" s="367">
        <f t="shared" si="2"/>
        <v>0</v>
      </c>
      <c r="Y21" s="302"/>
      <c r="Z21" s="368">
        <v>0.12245219012281004</v>
      </c>
      <c r="AA21" s="369">
        <v>1.1635144444581075E-2</v>
      </c>
      <c r="AB21" s="362"/>
    </row>
    <row r="22" spans="1:28" ht="14.65" thickBot="1">
      <c r="A22" s="370">
        <v>15</v>
      </c>
      <c r="B22" s="371" t="s">
        <v>574</v>
      </c>
      <c r="C22" s="354"/>
      <c r="D22" s="365">
        <f>入力表!E22</f>
        <v>0</v>
      </c>
      <c r="E22" s="356"/>
      <c r="F22" s="366">
        <f t="shared" si="3"/>
        <v>0</v>
      </c>
      <c r="G22" s="358"/>
      <c r="H22" s="366">
        <f t="shared" si="4"/>
        <v>0</v>
      </c>
      <c r="I22" s="358"/>
      <c r="J22" s="366">
        <f t="shared" si="0"/>
        <v>0</v>
      </c>
      <c r="K22" s="358"/>
      <c r="L22" s="366">
        <f>計算表!$O22*J22</f>
        <v>0</v>
      </c>
      <c r="M22" s="358"/>
      <c r="N22" s="366">
        <f>入力表!F22</f>
        <v>0</v>
      </c>
      <c r="O22" s="358"/>
      <c r="P22" s="366">
        <f t="shared" si="5"/>
        <v>0</v>
      </c>
      <c r="Q22" s="358"/>
      <c r="R22" s="366">
        <f t="shared" si="6"/>
        <v>0</v>
      </c>
      <c r="S22" s="358"/>
      <c r="T22" s="366">
        <f t="shared" si="1"/>
        <v>0</v>
      </c>
      <c r="U22" s="358"/>
      <c r="V22" s="366">
        <f>入力表!G22</f>
        <v>0</v>
      </c>
      <c r="W22" s="358"/>
      <c r="X22" s="374">
        <f t="shared" si="2"/>
        <v>0</v>
      </c>
      <c r="Y22" s="302"/>
      <c r="Z22" s="368">
        <v>0.17571592604245978</v>
      </c>
      <c r="AA22" s="369">
        <v>1.3860496878000344E-2</v>
      </c>
      <c r="AB22" s="377"/>
    </row>
    <row r="23" spans="1:28" ht="14.25">
      <c r="A23" s="363">
        <v>16</v>
      </c>
      <c r="B23" s="364" t="s">
        <v>575</v>
      </c>
      <c r="C23" s="354"/>
      <c r="D23" s="355">
        <f>入力表!E23</f>
        <v>0</v>
      </c>
      <c r="E23" s="356"/>
      <c r="F23" s="357">
        <f t="shared" si="3"/>
        <v>0</v>
      </c>
      <c r="G23" s="358"/>
      <c r="H23" s="357">
        <f t="shared" si="4"/>
        <v>0</v>
      </c>
      <c r="I23" s="358"/>
      <c r="J23" s="357">
        <f t="shared" si="0"/>
        <v>0</v>
      </c>
      <c r="K23" s="358"/>
      <c r="L23" s="357">
        <f>計算表!$O23*J23</f>
        <v>0</v>
      </c>
      <c r="M23" s="358"/>
      <c r="N23" s="357">
        <f>入力表!F23</f>
        <v>0</v>
      </c>
      <c r="O23" s="358"/>
      <c r="P23" s="357">
        <f t="shared" si="5"/>
        <v>0</v>
      </c>
      <c r="Q23" s="358"/>
      <c r="R23" s="357">
        <f t="shared" si="6"/>
        <v>0</v>
      </c>
      <c r="S23" s="358"/>
      <c r="T23" s="357">
        <f t="shared" si="1"/>
        <v>0</v>
      </c>
      <c r="U23" s="358"/>
      <c r="V23" s="357">
        <f>入力表!G23</f>
        <v>0</v>
      </c>
      <c r="W23" s="358"/>
      <c r="X23" s="359">
        <f t="shared" si="2"/>
        <v>0</v>
      </c>
      <c r="Y23" s="302"/>
      <c r="Z23" s="360">
        <v>5.8936764006462181E-2</v>
      </c>
      <c r="AA23" s="668">
        <v>9.511640978592693E-3</v>
      </c>
      <c r="AB23" s="362"/>
    </row>
    <row r="24" spans="1:28" ht="14.25">
      <c r="A24" s="363">
        <v>17</v>
      </c>
      <c r="B24" s="364" t="s">
        <v>334</v>
      </c>
      <c r="C24" s="354"/>
      <c r="D24" s="365">
        <f>入力表!E24</f>
        <v>0</v>
      </c>
      <c r="E24" s="356"/>
      <c r="F24" s="366">
        <f t="shared" si="3"/>
        <v>0</v>
      </c>
      <c r="G24" s="358"/>
      <c r="H24" s="366">
        <f t="shared" si="4"/>
        <v>0</v>
      </c>
      <c r="I24" s="358"/>
      <c r="J24" s="366">
        <f t="shared" si="0"/>
        <v>0</v>
      </c>
      <c r="K24" s="358"/>
      <c r="L24" s="366">
        <f>計算表!$O24*J24</f>
        <v>0</v>
      </c>
      <c r="M24" s="358"/>
      <c r="N24" s="366">
        <f>入力表!F24</f>
        <v>0</v>
      </c>
      <c r="O24" s="358"/>
      <c r="P24" s="366">
        <f t="shared" si="5"/>
        <v>0</v>
      </c>
      <c r="Q24" s="358"/>
      <c r="R24" s="366">
        <f t="shared" si="6"/>
        <v>0</v>
      </c>
      <c r="S24" s="358"/>
      <c r="T24" s="366">
        <f t="shared" si="1"/>
        <v>0</v>
      </c>
      <c r="U24" s="358"/>
      <c r="V24" s="366">
        <f>入力表!G24</f>
        <v>0</v>
      </c>
      <c r="W24" s="358"/>
      <c r="X24" s="367">
        <f t="shared" si="2"/>
        <v>0</v>
      </c>
      <c r="Y24" s="302"/>
      <c r="Z24" s="368">
        <v>0.17344672221905641</v>
      </c>
      <c r="AA24" s="369">
        <v>9.1142445996991728E-3</v>
      </c>
      <c r="AB24" s="362"/>
    </row>
    <row r="25" spans="1:28" ht="14.25">
      <c r="A25" s="363">
        <v>18</v>
      </c>
      <c r="B25" s="364" t="s">
        <v>576</v>
      </c>
      <c r="C25" s="354"/>
      <c r="D25" s="365">
        <f>入力表!E25</f>
        <v>0</v>
      </c>
      <c r="E25" s="356"/>
      <c r="F25" s="366">
        <f t="shared" si="3"/>
        <v>0</v>
      </c>
      <c r="G25" s="358"/>
      <c r="H25" s="366">
        <f t="shared" si="4"/>
        <v>0</v>
      </c>
      <c r="I25" s="358"/>
      <c r="J25" s="366">
        <f t="shared" si="0"/>
        <v>0</v>
      </c>
      <c r="K25" s="358"/>
      <c r="L25" s="366">
        <f>計算表!$O25*J25</f>
        <v>0</v>
      </c>
      <c r="M25" s="358"/>
      <c r="N25" s="366">
        <f>入力表!F25</f>
        <v>0</v>
      </c>
      <c r="O25" s="358"/>
      <c r="P25" s="366">
        <f t="shared" si="5"/>
        <v>0</v>
      </c>
      <c r="Q25" s="358"/>
      <c r="R25" s="366">
        <f t="shared" si="6"/>
        <v>0</v>
      </c>
      <c r="S25" s="358"/>
      <c r="T25" s="366">
        <f t="shared" si="1"/>
        <v>0</v>
      </c>
      <c r="U25" s="358"/>
      <c r="V25" s="366">
        <f>入力表!G25</f>
        <v>0</v>
      </c>
      <c r="W25" s="358"/>
      <c r="X25" s="367">
        <f t="shared" si="2"/>
        <v>0</v>
      </c>
      <c r="Y25" s="302"/>
      <c r="Z25" s="368">
        <v>0.17793432092939027</v>
      </c>
      <c r="AA25" s="369">
        <v>7.9091600037316089E-3</v>
      </c>
      <c r="AB25" s="362"/>
    </row>
    <row r="26" spans="1:28" ht="14.25">
      <c r="A26" s="363">
        <v>19</v>
      </c>
      <c r="B26" s="364" t="s">
        <v>335</v>
      </c>
      <c r="C26" s="354"/>
      <c r="D26" s="365">
        <f>入力表!E26</f>
        <v>0</v>
      </c>
      <c r="E26" s="356"/>
      <c r="F26" s="366">
        <f t="shared" si="3"/>
        <v>0</v>
      </c>
      <c r="G26" s="358"/>
      <c r="H26" s="366">
        <f t="shared" si="4"/>
        <v>0</v>
      </c>
      <c r="I26" s="358"/>
      <c r="J26" s="366">
        <f t="shared" si="0"/>
        <v>0</v>
      </c>
      <c r="K26" s="358"/>
      <c r="L26" s="366">
        <f>計算表!$O26*J26</f>
        <v>0</v>
      </c>
      <c r="M26" s="358"/>
      <c r="N26" s="366">
        <f>入力表!F26</f>
        <v>0</v>
      </c>
      <c r="O26" s="358"/>
      <c r="P26" s="366">
        <f t="shared" si="5"/>
        <v>0</v>
      </c>
      <c r="Q26" s="358"/>
      <c r="R26" s="366">
        <f t="shared" si="6"/>
        <v>0</v>
      </c>
      <c r="S26" s="358"/>
      <c r="T26" s="366">
        <f t="shared" si="1"/>
        <v>0</v>
      </c>
      <c r="U26" s="358"/>
      <c r="V26" s="366">
        <f>入力表!G26</f>
        <v>0</v>
      </c>
      <c r="W26" s="358"/>
      <c r="X26" s="367">
        <f t="shared" si="2"/>
        <v>0</v>
      </c>
      <c r="Y26" s="302"/>
      <c r="Z26" s="368">
        <v>8.6643705768600074E-2</v>
      </c>
      <c r="AA26" s="369">
        <v>1.5744121851926307E-2</v>
      </c>
      <c r="AB26" s="362"/>
    </row>
    <row r="27" spans="1:28" ht="14.65" thickBot="1">
      <c r="A27" s="370">
        <v>20</v>
      </c>
      <c r="B27" s="371" t="s">
        <v>315</v>
      </c>
      <c r="C27" s="354"/>
      <c r="D27" s="365">
        <f>入力表!E27</f>
        <v>0</v>
      </c>
      <c r="E27" s="356"/>
      <c r="F27" s="366">
        <f t="shared" si="3"/>
        <v>0</v>
      </c>
      <c r="G27" s="358"/>
      <c r="H27" s="366">
        <f t="shared" si="4"/>
        <v>0</v>
      </c>
      <c r="I27" s="358"/>
      <c r="J27" s="373">
        <f t="shared" si="0"/>
        <v>0</v>
      </c>
      <c r="K27" s="358"/>
      <c r="L27" s="373">
        <f>計算表!$O27*J27</f>
        <v>0</v>
      </c>
      <c r="M27" s="358"/>
      <c r="N27" s="366">
        <f>入力表!F27</f>
        <v>0</v>
      </c>
      <c r="O27" s="358"/>
      <c r="P27" s="366">
        <f t="shared" si="5"/>
        <v>0</v>
      </c>
      <c r="Q27" s="358"/>
      <c r="R27" s="366">
        <f t="shared" si="6"/>
        <v>0</v>
      </c>
      <c r="S27" s="358"/>
      <c r="T27" s="366">
        <f t="shared" si="1"/>
        <v>0</v>
      </c>
      <c r="U27" s="358"/>
      <c r="V27" s="366">
        <f>入力表!G27</f>
        <v>0</v>
      </c>
      <c r="W27" s="358"/>
      <c r="X27" s="374">
        <f t="shared" si="2"/>
        <v>0</v>
      </c>
      <c r="Y27" s="302"/>
      <c r="Z27" s="375">
        <v>0.31630659187034799</v>
      </c>
      <c r="AA27" s="667">
        <v>3.5669638098325747E-2</v>
      </c>
      <c r="AB27" s="362"/>
    </row>
    <row r="28" spans="1:28" ht="14.25">
      <c r="A28" s="363">
        <v>21</v>
      </c>
      <c r="B28" s="364" t="s">
        <v>0</v>
      </c>
      <c r="C28" s="354"/>
      <c r="D28" s="355">
        <f>入力表!E28</f>
        <v>0</v>
      </c>
      <c r="E28" s="356"/>
      <c r="F28" s="357">
        <f t="shared" si="3"/>
        <v>0</v>
      </c>
      <c r="G28" s="358"/>
      <c r="H28" s="357">
        <f t="shared" si="4"/>
        <v>0</v>
      </c>
      <c r="I28" s="358"/>
      <c r="J28" s="366">
        <f t="shared" si="0"/>
        <v>0</v>
      </c>
      <c r="K28" s="358"/>
      <c r="L28" s="366">
        <f>計算表!$O28*J28</f>
        <v>0</v>
      </c>
      <c r="M28" s="358"/>
      <c r="N28" s="357">
        <f>入力表!F28</f>
        <v>0</v>
      </c>
      <c r="O28" s="358"/>
      <c r="P28" s="357">
        <f t="shared" si="5"/>
        <v>0</v>
      </c>
      <c r="Q28" s="358"/>
      <c r="R28" s="357">
        <f t="shared" si="6"/>
        <v>0</v>
      </c>
      <c r="S28" s="358"/>
      <c r="T28" s="357">
        <f t="shared" si="1"/>
        <v>0</v>
      </c>
      <c r="U28" s="358"/>
      <c r="V28" s="357">
        <f>入力表!G28</f>
        <v>0</v>
      </c>
      <c r="W28" s="358"/>
      <c r="X28" s="359">
        <f t="shared" si="2"/>
        <v>0</v>
      </c>
      <c r="Y28" s="302"/>
      <c r="Z28" s="368">
        <v>0</v>
      </c>
      <c r="AA28" s="369">
        <v>0</v>
      </c>
      <c r="AB28" s="362"/>
    </row>
    <row r="29" spans="1:28" ht="14.25">
      <c r="A29" s="363">
        <v>22</v>
      </c>
      <c r="B29" s="364" t="s">
        <v>319</v>
      </c>
      <c r="C29" s="354"/>
      <c r="D29" s="365">
        <f>入力表!E29</f>
        <v>0</v>
      </c>
      <c r="E29" s="356"/>
      <c r="F29" s="366">
        <f t="shared" si="3"/>
        <v>0</v>
      </c>
      <c r="G29" s="358"/>
      <c r="H29" s="366">
        <f t="shared" si="4"/>
        <v>0</v>
      </c>
      <c r="I29" s="358"/>
      <c r="J29" s="366">
        <f t="shared" si="0"/>
        <v>0</v>
      </c>
      <c r="K29" s="358"/>
      <c r="L29" s="366">
        <f>計算表!$O29*J29</f>
        <v>0</v>
      </c>
      <c r="M29" s="358"/>
      <c r="N29" s="366">
        <f>入力表!F29</f>
        <v>0</v>
      </c>
      <c r="O29" s="358"/>
      <c r="P29" s="366">
        <f t="shared" si="5"/>
        <v>0</v>
      </c>
      <c r="Q29" s="358"/>
      <c r="R29" s="366">
        <f t="shared" si="6"/>
        <v>0</v>
      </c>
      <c r="S29" s="358"/>
      <c r="T29" s="366">
        <f t="shared" si="1"/>
        <v>0</v>
      </c>
      <c r="U29" s="358"/>
      <c r="V29" s="366">
        <f>入力表!G29</f>
        <v>0</v>
      </c>
      <c r="W29" s="358"/>
      <c r="X29" s="367">
        <f t="shared" si="2"/>
        <v>0</v>
      </c>
      <c r="Y29" s="302"/>
      <c r="Z29" s="368">
        <v>0</v>
      </c>
      <c r="AA29" s="369">
        <v>0</v>
      </c>
      <c r="AB29" s="362"/>
    </row>
    <row r="30" spans="1:28" ht="14.25">
      <c r="A30" s="363">
        <v>23</v>
      </c>
      <c r="B30" s="364" t="s">
        <v>316</v>
      </c>
      <c r="C30" s="354"/>
      <c r="D30" s="365">
        <f>入力表!E30</f>
        <v>0</v>
      </c>
      <c r="E30" s="356"/>
      <c r="F30" s="366">
        <f t="shared" si="3"/>
        <v>0</v>
      </c>
      <c r="G30" s="358"/>
      <c r="H30" s="366">
        <f t="shared" si="4"/>
        <v>0</v>
      </c>
      <c r="I30" s="358"/>
      <c r="J30" s="366">
        <f t="shared" si="0"/>
        <v>0</v>
      </c>
      <c r="K30" s="358"/>
      <c r="L30" s="366">
        <f>計算表!$O30*J30</f>
        <v>0</v>
      </c>
      <c r="M30" s="358"/>
      <c r="N30" s="366">
        <f>入力表!F30</f>
        <v>0</v>
      </c>
      <c r="O30" s="358"/>
      <c r="P30" s="366">
        <f t="shared" si="5"/>
        <v>0</v>
      </c>
      <c r="Q30" s="358"/>
      <c r="R30" s="366">
        <f t="shared" si="6"/>
        <v>0</v>
      </c>
      <c r="S30" s="358"/>
      <c r="T30" s="366">
        <f t="shared" si="1"/>
        <v>0</v>
      </c>
      <c r="U30" s="358"/>
      <c r="V30" s="366">
        <f>入力表!G30</f>
        <v>0</v>
      </c>
      <c r="W30" s="358"/>
      <c r="X30" s="367">
        <f t="shared" si="2"/>
        <v>0</v>
      </c>
      <c r="Y30" s="302"/>
      <c r="Z30" s="368">
        <v>0</v>
      </c>
      <c r="AA30" s="369">
        <v>0</v>
      </c>
      <c r="AB30" s="362"/>
    </row>
    <row r="31" spans="1:28" ht="14.25">
      <c r="A31" s="363">
        <v>24</v>
      </c>
      <c r="B31" s="364" t="s">
        <v>317</v>
      </c>
      <c r="C31" s="354"/>
      <c r="D31" s="365">
        <f>入力表!E31</f>
        <v>0</v>
      </c>
      <c r="E31" s="356"/>
      <c r="F31" s="366">
        <f t="shared" si="3"/>
        <v>0</v>
      </c>
      <c r="G31" s="358"/>
      <c r="H31" s="366">
        <f t="shared" si="4"/>
        <v>0</v>
      </c>
      <c r="I31" s="358"/>
      <c r="J31" s="366">
        <f t="shared" si="0"/>
        <v>0</v>
      </c>
      <c r="K31" s="358"/>
      <c r="L31" s="366">
        <f>計算表!$O31*J31</f>
        <v>0</v>
      </c>
      <c r="M31" s="358"/>
      <c r="N31" s="366">
        <f>入力表!F31</f>
        <v>0</v>
      </c>
      <c r="O31" s="358"/>
      <c r="P31" s="366">
        <f t="shared" si="5"/>
        <v>0</v>
      </c>
      <c r="Q31" s="358"/>
      <c r="R31" s="366">
        <f t="shared" si="6"/>
        <v>0</v>
      </c>
      <c r="S31" s="358"/>
      <c r="T31" s="366">
        <f t="shared" si="1"/>
        <v>0</v>
      </c>
      <c r="U31" s="358"/>
      <c r="V31" s="366">
        <f>入力表!G31</f>
        <v>0</v>
      </c>
      <c r="W31" s="358"/>
      <c r="X31" s="367">
        <f t="shared" si="2"/>
        <v>0</v>
      </c>
      <c r="Y31" s="302"/>
      <c r="Z31" s="368">
        <v>0</v>
      </c>
      <c r="AA31" s="369">
        <v>0</v>
      </c>
      <c r="AB31" s="362"/>
    </row>
    <row r="32" spans="1:28" ht="14.65" thickBot="1">
      <c r="A32" s="370">
        <v>25</v>
      </c>
      <c r="B32" s="371" t="s">
        <v>1</v>
      </c>
      <c r="C32" s="354"/>
      <c r="D32" s="365">
        <f>入力表!E32</f>
        <v>0</v>
      </c>
      <c r="E32" s="595" t="s">
        <v>287</v>
      </c>
      <c r="F32" s="675">
        <f>F45</f>
        <v>0</v>
      </c>
      <c r="G32" s="358"/>
      <c r="H32" s="366">
        <f t="shared" si="4"/>
        <v>0</v>
      </c>
      <c r="I32" s="358"/>
      <c r="J32" s="366">
        <f>D32+F32-H32</f>
        <v>0</v>
      </c>
      <c r="K32" s="358"/>
      <c r="L32" s="366">
        <f>計算表!$O32*J32</f>
        <v>0</v>
      </c>
      <c r="M32" s="358"/>
      <c r="N32" s="366">
        <f>入力表!F32</f>
        <v>0</v>
      </c>
      <c r="O32" s="596" t="s">
        <v>288</v>
      </c>
      <c r="P32" s="676">
        <f>P45</f>
        <v>0</v>
      </c>
      <c r="Q32" s="358"/>
      <c r="R32" s="373">
        <f t="shared" si="6"/>
        <v>0</v>
      </c>
      <c r="S32" s="358"/>
      <c r="T32" s="366">
        <f>N32+P32-R32</f>
        <v>0</v>
      </c>
      <c r="U32" s="358"/>
      <c r="V32" s="366">
        <f>入力表!G32</f>
        <v>0</v>
      </c>
      <c r="W32" s="358"/>
      <c r="X32" s="374">
        <f>L32+T32+V32</f>
        <v>0</v>
      </c>
      <c r="Y32" s="302"/>
      <c r="Z32" s="677"/>
      <c r="AA32" s="667">
        <v>0</v>
      </c>
      <c r="AB32" s="362"/>
    </row>
    <row r="33" spans="1:28" ht="14.25">
      <c r="A33" s="363">
        <v>26</v>
      </c>
      <c r="B33" s="364" t="s">
        <v>337</v>
      </c>
      <c r="C33" s="354"/>
      <c r="D33" s="355">
        <f>入力表!E33</f>
        <v>0</v>
      </c>
      <c r="E33" s="356"/>
      <c r="F33" s="357">
        <f t="shared" si="3"/>
        <v>0</v>
      </c>
      <c r="G33" s="358"/>
      <c r="H33" s="357">
        <f t="shared" si="4"/>
        <v>0</v>
      </c>
      <c r="I33" s="358"/>
      <c r="J33" s="366">
        <f t="shared" si="0"/>
        <v>0</v>
      </c>
      <c r="K33" s="358"/>
      <c r="L33" s="357">
        <f>計算表!$O33*J33</f>
        <v>0</v>
      </c>
      <c r="M33" s="358"/>
      <c r="N33" s="357">
        <f>入力表!F33</f>
        <v>0</v>
      </c>
      <c r="O33" s="358"/>
      <c r="P33" s="366">
        <f t="shared" si="5"/>
        <v>0</v>
      </c>
      <c r="Q33" s="358"/>
      <c r="R33" s="366">
        <f t="shared" si="6"/>
        <v>0</v>
      </c>
      <c r="S33" s="358"/>
      <c r="T33" s="357">
        <f t="shared" si="1"/>
        <v>0</v>
      </c>
      <c r="U33" s="358"/>
      <c r="V33" s="357">
        <f>入力表!G33</f>
        <v>0</v>
      </c>
      <c r="W33" s="358"/>
      <c r="X33" s="359">
        <f t="shared" si="2"/>
        <v>0</v>
      </c>
      <c r="Y33" s="302"/>
      <c r="Z33" s="368">
        <v>0</v>
      </c>
      <c r="AA33" s="369">
        <v>0</v>
      </c>
      <c r="AB33" s="362"/>
    </row>
    <row r="34" spans="1:28" ht="14.25">
      <c r="A34" s="363">
        <v>27</v>
      </c>
      <c r="B34" s="364" t="s">
        <v>2</v>
      </c>
      <c r="C34" s="354"/>
      <c r="D34" s="365">
        <f>入力表!E34</f>
        <v>0</v>
      </c>
      <c r="E34" s="356"/>
      <c r="F34" s="366">
        <f t="shared" si="3"/>
        <v>0</v>
      </c>
      <c r="G34" s="358"/>
      <c r="H34" s="366">
        <f t="shared" si="4"/>
        <v>0</v>
      </c>
      <c r="I34" s="358"/>
      <c r="J34" s="366">
        <f t="shared" si="0"/>
        <v>0</v>
      </c>
      <c r="K34" s="358"/>
      <c r="L34" s="366">
        <f>計算表!$O34*J34</f>
        <v>0</v>
      </c>
      <c r="M34" s="358"/>
      <c r="N34" s="366">
        <f>入力表!F34</f>
        <v>0</v>
      </c>
      <c r="O34" s="358"/>
      <c r="P34" s="366">
        <f t="shared" si="5"/>
        <v>0</v>
      </c>
      <c r="Q34" s="358"/>
      <c r="R34" s="366">
        <f t="shared" si="6"/>
        <v>0</v>
      </c>
      <c r="S34" s="358"/>
      <c r="T34" s="366">
        <f t="shared" si="1"/>
        <v>0</v>
      </c>
      <c r="U34" s="358"/>
      <c r="V34" s="366">
        <f>入力表!G34</f>
        <v>0</v>
      </c>
      <c r="W34" s="358"/>
      <c r="X34" s="367">
        <f t="shared" si="2"/>
        <v>0</v>
      </c>
      <c r="Y34" s="302"/>
      <c r="Z34" s="368">
        <v>0</v>
      </c>
      <c r="AA34" s="369">
        <v>0</v>
      </c>
      <c r="AB34" s="362"/>
    </row>
    <row r="35" spans="1:28" ht="14.25">
      <c r="A35" s="363">
        <v>28</v>
      </c>
      <c r="B35" s="364" t="s">
        <v>577</v>
      </c>
      <c r="C35" s="354"/>
      <c r="D35" s="365">
        <f>入力表!E35</f>
        <v>0</v>
      </c>
      <c r="E35" s="356"/>
      <c r="F35" s="366">
        <f t="shared" si="3"/>
        <v>0</v>
      </c>
      <c r="G35" s="596" t="s">
        <v>288</v>
      </c>
      <c r="H35" s="591">
        <f>H45</f>
        <v>0</v>
      </c>
      <c r="I35" s="358"/>
      <c r="J35" s="366">
        <f>D35-F35+H35</f>
        <v>0</v>
      </c>
      <c r="K35" s="358"/>
      <c r="L35" s="366">
        <f>計算表!$O35*J35</f>
        <v>0</v>
      </c>
      <c r="M35" s="358"/>
      <c r="N35" s="366">
        <f>入力表!F35</f>
        <v>0</v>
      </c>
      <c r="O35" s="358"/>
      <c r="P35" s="366">
        <f t="shared" si="5"/>
        <v>0</v>
      </c>
      <c r="Q35" s="596" t="s">
        <v>289</v>
      </c>
      <c r="R35" s="591">
        <f>R45</f>
        <v>0</v>
      </c>
      <c r="S35" s="358"/>
      <c r="T35" s="366">
        <f>N35-P35+R35</f>
        <v>0</v>
      </c>
      <c r="U35" s="358"/>
      <c r="V35" s="366">
        <f>入力表!G35</f>
        <v>0</v>
      </c>
      <c r="W35" s="358"/>
      <c r="X35" s="367">
        <f t="shared" si="2"/>
        <v>0</v>
      </c>
      <c r="Y35" s="302"/>
      <c r="Z35" s="368">
        <v>0</v>
      </c>
      <c r="AA35" s="594"/>
      <c r="AB35" s="362"/>
    </row>
    <row r="36" spans="1:28" ht="14.25">
      <c r="A36" s="363">
        <v>29</v>
      </c>
      <c r="B36" s="364" t="s">
        <v>578</v>
      </c>
      <c r="C36" s="354"/>
      <c r="D36" s="365">
        <f>入力表!E36</f>
        <v>0</v>
      </c>
      <c r="E36" s="356"/>
      <c r="F36" s="366">
        <f t="shared" si="3"/>
        <v>0</v>
      </c>
      <c r="G36" s="358"/>
      <c r="H36" s="366">
        <f t="shared" si="4"/>
        <v>0</v>
      </c>
      <c r="I36" s="358"/>
      <c r="J36" s="366">
        <f t="shared" si="0"/>
        <v>0</v>
      </c>
      <c r="K36" s="358"/>
      <c r="L36" s="366">
        <f>計算表!$O36*J36</f>
        <v>0</v>
      </c>
      <c r="M36" s="358"/>
      <c r="N36" s="366">
        <f>入力表!F36</f>
        <v>0</v>
      </c>
      <c r="O36" s="358"/>
      <c r="P36" s="366">
        <f t="shared" si="5"/>
        <v>0</v>
      </c>
      <c r="Q36" s="358"/>
      <c r="R36" s="366">
        <f t="shared" si="6"/>
        <v>0</v>
      </c>
      <c r="S36" s="358"/>
      <c r="T36" s="366">
        <f t="shared" si="1"/>
        <v>0</v>
      </c>
      <c r="U36" s="358"/>
      <c r="V36" s="366">
        <f>入力表!G36</f>
        <v>0</v>
      </c>
      <c r="W36" s="358"/>
      <c r="X36" s="367">
        <f t="shared" si="2"/>
        <v>0</v>
      </c>
      <c r="Y36" s="302"/>
      <c r="Z36" s="368">
        <v>4.1768910156901172E-2</v>
      </c>
      <c r="AA36" s="369">
        <v>4.1083551813920855E-3</v>
      </c>
      <c r="AB36" s="362"/>
    </row>
    <row r="37" spans="1:28" ht="14.65" thickBot="1">
      <c r="A37" s="370">
        <v>30</v>
      </c>
      <c r="B37" s="371" t="s">
        <v>3</v>
      </c>
      <c r="C37" s="354"/>
      <c r="D37" s="365">
        <f>入力表!E37</f>
        <v>0</v>
      </c>
      <c r="E37" s="356"/>
      <c r="F37" s="366">
        <f t="shared" si="3"/>
        <v>0</v>
      </c>
      <c r="G37" s="358"/>
      <c r="H37" s="366">
        <f t="shared" si="4"/>
        <v>0</v>
      </c>
      <c r="I37" s="358"/>
      <c r="J37" s="366">
        <f t="shared" si="0"/>
        <v>0</v>
      </c>
      <c r="K37" s="358"/>
      <c r="L37" s="373">
        <f>計算表!$O37*J37</f>
        <v>0</v>
      </c>
      <c r="M37" s="358"/>
      <c r="N37" s="366">
        <f>入力表!F37</f>
        <v>0</v>
      </c>
      <c r="O37" s="358"/>
      <c r="P37" s="366">
        <f t="shared" si="5"/>
        <v>0</v>
      </c>
      <c r="Q37" s="358"/>
      <c r="R37" s="366">
        <f t="shared" si="6"/>
        <v>0</v>
      </c>
      <c r="S37" s="358"/>
      <c r="T37" s="366">
        <f t="shared" si="1"/>
        <v>0</v>
      </c>
      <c r="U37" s="358"/>
      <c r="V37" s="366">
        <f>入力表!G37</f>
        <v>0</v>
      </c>
      <c r="W37" s="358"/>
      <c r="X37" s="374">
        <f t="shared" si="2"/>
        <v>0</v>
      </c>
      <c r="Y37" s="302"/>
      <c r="Z37" s="375">
        <v>0</v>
      </c>
      <c r="AA37" s="667">
        <v>0</v>
      </c>
      <c r="AB37" s="362"/>
    </row>
    <row r="38" spans="1:28" ht="14.25">
      <c r="A38" s="363">
        <v>31</v>
      </c>
      <c r="B38" s="364" t="s">
        <v>339</v>
      </c>
      <c r="C38" s="354"/>
      <c r="D38" s="355">
        <f>入力表!E38</f>
        <v>0</v>
      </c>
      <c r="E38" s="356"/>
      <c r="F38" s="357">
        <f t="shared" si="3"/>
        <v>0</v>
      </c>
      <c r="G38" s="358"/>
      <c r="H38" s="357">
        <f t="shared" si="4"/>
        <v>0</v>
      </c>
      <c r="I38" s="358"/>
      <c r="J38" s="357">
        <f t="shared" si="0"/>
        <v>0</v>
      </c>
      <c r="K38" s="358"/>
      <c r="L38" s="366">
        <f>計算表!$O38*J38</f>
        <v>0</v>
      </c>
      <c r="M38" s="358"/>
      <c r="N38" s="357">
        <f>入力表!F38</f>
        <v>0</v>
      </c>
      <c r="O38" s="358"/>
      <c r="P38" s="357">
        <f t="shared" si="5"/>
        <v>0</v>
      </c>
      <c r="Q38" s="358"/>
      <c r="R38" s="357">
        <f t="shared" si="6"/>
        <v>0</v>
      </c>
      <c r="S38" s="358"/>
      <c r="T38" s="357">
        <f t="shared" si="1"/>
        <v>0</v>
      </c>
      <c r="U38" s="358"/>
      <c r="V38" s="357">
        <f>入力表!G38</f>
        <v>0</v>
      </c>
      <c r="W38" s="358"/>
      <c r="X38" s="359">
        <f t="shared" si="2"/>
        <v>0</v>
      </c>
      <c r="Y38" s="302"/>
      <c r="Z38" s="368">
        <v>0</v>
      </c>
      <c r="AA38" s="369">
        <v>1.3798717042961616E-5</v>
      </c>
      <c r="AB38" s="362"/>
    </row>
    <row r="39" spans="1:28" ht="14.25">
      <c r="A39" s="363">
        <v>32</v>
      </c>
      <c r="B39" s="364" t="s">
        <v>579</v>
      </c>
      <c r="C39" s="354"/>
      <c r="D39" s="365">
        <f>入力表!E39</f>
        <v>0</v>
      </c>
      <c r="E39" s="356"/>
      <c r="F39" s="366">
        <f t="shared" si="3"/>
        <v>0</v>
      </c>
      <c r="G39" s="358"/>
      <c r="H39" s="366">
        <f t="shared" si="4"/>
        <v>0</v>
      </c>
      <c r="I39" s="358"/>
      <c r="J39" s="366">
        <f t="shared" si="0"/>
        <v>0</v>
      </c>
      <c r="K39" s="358"/>
      <c r="L39" s="366">
        <f>計算表!$O39*J39</f>
        <v>0</v>
      </c>
      <c r="M39" s="358"/>
      <c r="N39" s="366">
        <f>入力表!F39</f>
        <v>0</v>
      </c>
      <c r="O39" s="358"/>
      <c r="P39" s="366">
        <f t="shared" si="5"/>
        <v>0</v>
      </c>
      <c r="Q39" s="358"/>
      <c r="R39" s="366">
        <f t="shared" si="6"/>
        <v>0</v>
      </c>
      <c r="S39" s="358"/>
      <c r="T39" s="366">
        <f t="shared" si="1"/>
        <v>0</v>
      </c>
      <c r="U39" s="358"/>
      <c r="V39" s="366">
        <f>入力表!G39</f>
        <v>0</v>
      </c>
      <c r="W39" s="358"/>
      <c r="X39" s="367">
        <f t="shared" si="2"/>
        <v>0</v>
      </c>
      <c r="Y39" s="302"/>
      <c r="Z39" s="368">
        <v>0</v>
      </c>
      <c r="AA39" s="369">
        <v>0</v>
      </c>
      <c r="AB39" s="362"/>
    </row>
    <row r="40" spans="1:28" ht="14.25">
      <c r="A40" s="363">
        <v>33</v>
      </c>
      <c r="B40" s="364" t="s">
        <v>580</v>
      </c>
      <c r="C40" s="354"/>
      <c r="D40" s="365">
        <f>入力表!E40</f>
        <v>0</v>
      </c>
      <c r="E40" s="356"/>
      <c r="F40" s="366">
        <f t="shared" si="3"/>
        <v>0</v>
      </c>
      <c r="G40" s="358"/>
      <c r="H40" s="366">
        <f t="shared" si="4"/>
        <v>0</v>
      </c>
      <c r="I40" s="358"/>
      <c r="J40" s="366">
        <f t="shared" si="0"/>
        <v>0</v>
      </c>
      <c r="K40" s="358"/>
      <c r="L40" s="366">
        <f>計算表!$O40*J40</f>
        <v>0</v>
      </c>
      <c r="M40" s="358"/>
      <c r="N40" s="366">
        <f>入力表!F40</f>
        <v>0</v>
      </c>
      <c r="O40" s="358"/>
      <c r="P40" s="366">
        <f t="shared" si="5"/>
        <v>0</v>
      </c>
      <c r="Q40" s="358"/>
      <c r="R40" s="366">
        <f t="shared" si="6"/>
        <v>0</v>
      </c>
      <c r="S40" s="358"/>
      <c r="T40" s="366">
        <f t="shared" si="1"/>
        <v>0</v>
      </c>
      <c r="U40" s="358"/>
      <c r="V40" s="366">
        <f>入力表!G40</f>
        <v>0</v>
      </c>
      <c r="W40" s="358"/>
      <c r="X40" s="367">
        <f t="shared" si="2"/>
        <v>0</v>
      </c>
      <c r="Y40" s="302"/>
      <c r="Z40" s="368">
        <v>0</v>
      </c>
      <c r="AA40" s="369">
        <v>0</v>
      </c>
      <c r="AB40" s="362"/>
    </row>
    <row r="41" spans="1:28" ht="14.25">
      <c r="A41" s="363">
        <v>34</v>
      </c>
      <c r="B41" s="364" t="s">
        <v>320</v>
      </c>
      <c r="C41" s="354"/>
      <c r="D41" s="365">
        <f>入力表!E41</f>
        <v>0</v>
      </c>
      <c r="E41" s="356"/>
      <c r="F41" s="366">
        <f t="shared" si="3"/>
        <v>0</v>
      </c>
      <c r="G41" s="358"/>
      <c r="H41" s="366">
        <f t="shared" si="4"/>
        <v>0</v>
      </c>
      <c r="I41" s="358"/>
      <c r="J41" s="366">
        <f t="shared" si="0"/>
        <v>0</v>
      </c>
      <c r="K41" s="358"/>
      <c r="L41" s="366">
        <f>計算表!$O41*J41</f>
        <v>0</v>
      </c>
      <c r="M41" s="358"/>
      <c r="N41" s="366">
        <f>入力表!F41</f>
        <v>0</v>
      </c>
      <c r="O41" s="358"/>
      <c r="P41" s="366">
        <f t="shared" si="5"/>
        <v>0</v>
      </c>
      <c r="Q41" s="358"/>
      <c r="R41" s="366">
        <f t="shared" si="6"/>
        <v>0</v>
      </c>
      <c r="S41" s="358"/>
      <c r="T41" s="366">
        <f t="shared" si="1"/>
        <v>0</v>
      </c>
      <c r="U41" s="358"/>
      <c r="V41" s="366">
        <f>入力表!G41</f>
        <v>0</v>
      </c>
      <c r="W41" s="358"/>
      <c r="X41" s="367">
        <f t="shared" si="2"/>
        <v>0</v>
      </c>
      <c r="Y41" s="302"/>
      <c r="Z41" s="368">
        <v>0</v>
      </c>
      <c r="AA41" s="369">
        <v>0</v>
      </c>
      <c r="AB41" s="362"/>
    </row>
    <row r="42" spans="1:28" ht="14.65" thickBot="1">
      <c r="A42" s="370">
        <v>35</v>
      </c>
      <c r="B42" s="371" t="s">
        <v>581</v>
      </c>
      <c r="C42" s="354"/>
      <c r="D42" s="372">
        <f>入力表!E42</f>
        <v>0</v>
      </c>
      <c r="E42" s="356"/>
      <c r="F42" s="366">
        <f t="shared" si="3"/>
        <v>0</v>
      </c>
      <c r="G42" s="358"/>
      <c r="H42" s="366">
        <f t="shared" si="4"/>
        <v>0</v>
      </c>
      <c r="I42" s="358"/>
      <c r="J42" s="366">
        <f t="shared" si="0"/>
        <v>0</v>
      </c>
      <c r="K42" s="358"/>
      <c r="L42" s="366">
        <f>計算表!$O42*J42</f>
        <v>0</v>
      </c>
      <c r="M42" s="358"/>
      <c r="N42" s="366">
        <f>入力表!F42</f>
        <v>0</v>
      </c>
      <c r="O42" s="358"/>
      <c r="P42" s="366">
        <f t="shared" si="5"/>
        <v>0</v>
      </c>
      <c r="Q42" s="358"/>
      <c r="R42" s="366">
        <f t="shared" si="6"/>
        <v>0</v>
      </c>
      <c r="S42" s="358"/>
      <c r="T42" s="366">
        <f t="shared" si="1"/>
        <v>0</v>
      </c>
      <c r="U42" s="358"/>
      <c r="V42" s="366">
        <f>入力表!G42</f>
        <v>0</v>
      </c>
      <c r="W42" s="358"/>
      <c r="X42" s="374">
        <f t="shared" si="2"/>
        <v>0</v>
      </c>
      <c r="Y42" s="302"/>
      <c r="Z42" s="375">
        <v>1.7652529534375841E-5</v>
      </c>
      <c r="AA42" s="369">
        <v>6.2586241076423432E-6</v>
      </c>
      <c r="AB42" s="362"/>
    </row>
    <row r="43" spans="1:28" ht="14.25">
      <c r="A43" s="363">
        <v>36</v>
      </c>
      <c r="B43" s="364" t="s">
        <v>582</v>
      </c>
      <c r="C43" s="354"/>
      <c r="D43" s="365">
        <f>入力表!E43</f>
        <v>0</v>
      </c>
      <c r="E43" s="356"/>
      <c r="F43" s="357">
        <f t="shared" si="3"/>
        <v>0</v>
      </c>
      <c r="G43" s="358"/>
      <c r="H43" s="357">
        <f t="shared" si="4"/>
        <v>0</v>
      </c>
      <c r="I43" s="358"/>
      <c r="J43" s="357">
        <f t="shared" si="0"/>
        <v>0</v>
      </c>
      <c r="K43" s="358"/>
      <c r="L43" s="357">
        <f>計算表!$O43*J43</f>
        <v>0</v>
      </c>
      <c r="M43" s="358"/>
      <c r="N43" s="357">
        <f>入力表!F43</f>
        <v>0</v>
      </c>
      <c r="O43" s="358"/>
      <c r="P43" s="357">
        <f t="shared" si="5"/>
        <v>0</v>
      </c>
      <c r="Q43" s="358"/>
      <c r="R43" s="357">
        <f t="shared" si="6"/>
        <v>0</v>
      </c>
      <c r="S43" s="358"/>
      <c r="T43" s="357">
        <f t="shared" si="1"/>
        <v>0</v>
      </c>
      <c r="U43" s="358"/>
      <c r="V43" s="357">
        <f>入力表!G43</f>
        <v>0</v>
      </c>
      <c r="W43" s="358"/>
      <c r="X43" s="666">
        <f t="shared" si="2"/>
        <v>0</v>
      </c>
      <c r="Y43" s="302"/>
      <c r="Z43" s="368">
        <v>0</v>
      </c>
      <c r="AA43" s="668">
        <v>0</v>
      </c>
      <c r="AB43" s="362"/>
    </row>
    <row r="44" spans="1:28" ht="14.65" thickBot="1">
      <c r="A44" s="363">
        <v>37</v>
      </c>
      <c r="B44" s="364" t="s">
        <v>583</v>
      </c>
      <c r="C44" s="354"/>
      <c r="D44" s="365">
        <f>入力表!E44</f>
        <v>0</v>
      </c>
      <c r="E44" s="356"/>
      <c r="F44" s="366">
        <f t="shared" si="3"/>
        <v>0</v>
      </c>
      <c r="G44" s="358"/>
      <c r="H44" s="366">
        <f t="shared" si="4"/>
        <v>0</v>
      </c>
      <c r="I44" s="358"/>
      <c r="J44" s="366">
        <f t="shared" si="0"/>
        <v>0</v>
      </c>
      <c r="K44" s="358"/>
      <c r="L44" s="366">
        <f>計算表!$O44*J44</f>
        <v>0</v>
      </c>
      <c r="M44" s="358"/>
      <c r="N44" s="366">
        <f>入力表!F44</f>
        <v>0</v>
      </c>
      <c r="O44" s="358"/>
      <c r="P44" s="366">
        <f t="shared" si="5"/>
        <v>0</v>
      </c>
      <c r="Q44" s="358"/>
      <c r="R44" s="366">
        <f t="shared" si="6"/>
        <v>0</v>
      </c>
      <c r="S44" s="358"/>
      <c r="T44" s="366">
        <f t="shared" si="1"/>
        <v>0</v>
      </c>
      <c r="U44" s="358"/>
      <c r="V44" s="366">
        <f>入力表!G44</f>
        <v>0</v>
      </c>
      <c r="W44" s="358"/>
      <c r="X44" s="367">
        <f t="shared" si="2"/>
        <v>0</v>
      </c>
      <c r="Y44" s="302"/>
      <c r="Z44" s="368">
        <v>2.3505125679551809E-2</v>
      </c>
      <c r="AA44" s="369">
        <v>3.0097892967934352E-2</v>
      </c>
      <c r="AB44" s="362"/>
    </row>
    <row r="45" spans="1:28" ht="15.75" thickBot="1">
      <c r="A45" s="378"/>
      <c r="B45" s="379" t="s">
        <v>173</v>
      </c>
      <c r="C45" s="380"/>
      <c r="D45" s="592">
        <f>SUM(D8:D44)</f>
        <v>0</v>
      </c>
      <c r="E45" s="356"/>
      <c r="F45" s="381">
        <f>SUM(F8:F31)+SUM(F33:F44)</f>
        <v>0</v>
      </c>
      <c r="G45" s="358"/>
      <c r="H45" s="381">
        <f>SUM(H8:H34)+SUM(H36:H44)</f>
        <v>0</v>
      </c>
      <c r="I45" s="358"/>
      <c r="J45" s="381">
        <f>SUM(J8:J44)</f>
        <v>0</v>
      </c>
      <c r="K45" s="358"/>
      <c r="L45" s="381">
        <f>SUM(L8:L44)</f>
        <v>0</v>
      </c>
      <c r="M45" s="358"/>
      <c r="N45" s="381">
        <f>SUM(N8:N44)</f>
        <v>0</v>
      </c>
      <c r="O45" s="358"/>
      <c r="P45" s="381">
        <f>SUM(P8:P31)+SUM(P33:P44)</f>
        <v>0</v>
      </c>
      <c r="Q45" s="358"/>
      <c r="R45" s="381">
        <f>SUM(R8:R34)+SUM(R36:R44)</f>
        <v>0</v>
      </c>
      <c r="S45" s="358"/>
      <c r="T45" s="381">
        <f>SUM(T8:T44)</f>
        <v>0</v>
      </c>
      <c r="U45" s="358"/>
      <c r="V45" s="381">
        <f>SUM(V8:V44)</f>
        <v>0</v>
      </c>
      <c r="W45" s="358"/>
      <c r="X45" s="382">
        <f>SUM(X8:X44)</f>
        <v>0</v>
      </c>
      <c r="Y45" s="302"/>
      <c r="Z45" s="669"/>
      <c r="AA45" s="670"/>
    </row>
    <row r="46" spans="1:28">
      <c r="D46" s="356"/>
      <c r="E46" s="356"/>
    </row>
    <row r="47" spans="1:28">
      <c r="D47" s="356"/>
      <c r="E47" s="356"/>
    </row>
    <row r="48" spans="1:28">
      <c r="D48" s="356"/>
      <c r="E48" s="356"/>
    </row>
    <row r="49" spans="4:6">
      <c r="D49" s="356"/>
      <c r="E49" s="356"/>
    </row>
    <row r="50" spans="4:6">
      <c r="D50" s="356"/>
      <c r="E50" s="356"/>
    </row>
    <row r="51" spans="4:6">
      <c r="D51" s="356"/>
      <c r="E51" s="356"/>
    </row>
    <row r="52" spans="4:6">
      <c r="D52" s="356"/>
      <c r="E52" s="356"/>
    </row>
    <row r="53" spans="4:6">
      <c r="D53" s="356"/>
      <c r="E53" s="356"/>
    </row>
    <row r="54" spans="4:6">
      <c r="D54" s="356"/>
      <c r="F54" s="356"/>
    </row>
  </sheetData>
  <sheetProtection sheet="1" objects="1" scenarios="1"/>
  <mergeCells count="2">
    <mergeCell ref="A5:B7"/>
    <mergeCell ref="AB5:AB7"/>
  </mergeCells>
  <phoneticPr fontId="17"/>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339966"/>
  </sheetPr>
  <dimension ref="A1:Z92"/>
  <sheetViews>
    <sheetView zoomScale="85" zoomScaleNormal="85" workbookViewId="0"/>
  </sheetViews>
  <sheetFormatPr defaultRowHeight="12.75"/>
  <cols>
    <col min="1" max="1" width="3.06640625" style="48" customWidth="1"/>
    <col min="2" max="2" width="24.265625" style="48" customWidth="1"/>
    <col min="3" max="11" width="11.06640625" style="48" customWidth="1"/>
    <col min="12" max="13" width="6.640625E-2" style="48" customWidth="1"/>
    <col min="14" max="24" width="11.06640625" style="48" customWidth="1"/>
    <col min="25" max="25" width="3.06640625" style="48" customWidth="1"/>
    <col min="26" max="26" width="9" style="48"/>
  </cols>
  <sheetData>
    <row r="1" spans="1:26" ht="16.149999999999999">
      <c r="A1" s="156" t="s">
        <v>457</v>
      </c>
    </row>
    <row r="2" spans="1:26" ht="13.15" thickBot="1">
      <c r="A2" s="157"/>
      <c r="B2" s="158"/>
      <c r="C2" s="158"/>
      <c r="D2" s="158"/>
      <c r="E2" s="158"/>
      <c r="F2" s="158"/>
      <c r="G2" s="158"/>
      <c r="H2" s="158"/>
      <c r="I2" s="158"/>
      <c r="J2" s="158"/>
      <c r="K2" s="158"/>
      <c r="L2" s="158"/>
      <c r="M2" s="158"/>
      <c r="N2" s="158"/>
      <c r="O2" s="158"/>
      <c r="P2" s="158"/>
      <c r="Q2" s="158"/>
      <c r="R2" s="158"/>
      <c r="S2" s="158"/>
      <c r="T2" s="158"/>
      <c r="U2" s="158" t="s">
        <v>52</v>
      </c>
      <c r="V2" s="158" t="s">
        <v>52</v>
      </c>
      <c r="W2" s="159" t="str">
        <f>"（単位："&amp;入力表!E62&amp;"、人）"</f>
        <v>（単位：百万円、人）</v>
      </c>
      <c r="X2" s="158"/>
      <c r="Y2" s="158"/>
      <c r="Z2" s="158"/>
    </row>
    <row r="3" spans="1:26" ht="13.15" thickTop="1">
      <c r="A3" s="1151"/>
      <c r="B3" s="1152"/>
      <c r="C3" s="160" t="s">
        <v>53</v>
      </c>
      <c r="D3" s="161"/>
      <c r="E3" s="161"/>
      <c r="F3" s="161"/>
      <c r="G3" s="161"/>
      <c r="H3" s="161"/>
      <c r="I3" s="161"/>
      <c r="J3" s="161"/>
      <c r="K3" s="162"/>
      <c r="L3" s="154"/>
      <c r="M3" s="154"/>
      <c r="N3" s="163" t="s">
        <v>54</v>
      </c>
      <c r="O3" s="164"/>
      <c r="P3" s="164"/>
      <c r="Q3" s="164"/>
      <c r="R3" s="164"/>
      <c r="S3" s="164"/>
      <c r="T3" s="164"/>
      <c r="U3" s="164"/>
      <c r="V3" s="164"/>
      <c r="W3" s="164"/>
      <c r="X3" s="165"/>
      <c r="Y3" s="166"/>
      <c r="Z3" s="154"/>
    </row>
    <row r="4" spans="1:26">
      <c r="A4" s="1153"/>
      <c r="B4" s="1154"/>
      <c r="C4" s="167" t="s">
        <v>55</v>
      </c>
      <c r="D4" s="168"/>
      <c r="E4" s="168"/>
      <c r="F4" s="169"/>
      <c r="G4" s="170" t="s">
        <v>56</v>
      </c>
      <c r="H4" s="169"/>
      <c r="I4" s="170" t="s">
        <v>57</v>
      </c>
      <c r="J4" s="169" t="s">
        <v>58</v>
      </c>
      <c r="K4" s="171" t="s">
        <v>59</v>
      </c>
      <c r="L4" s="154"/>
      <c r="M4" s="154"/>
      <c r="N4" s="172"/>
      <c r="O4" s="173"/>
      <c r="P4" s="173"/>
      <c r="Q4" s="174"/>
      <c r="R4" s="174" t="s">
        <v>60</v>
      </c>
      <c r="S4" s="173"/>
      <c r="T4" s="175" t="s">
        <v>56</v>
      </c>
      <c r="U4" s="173"/>
      <c r="V4" s="175" t="s">
        <v>57</v>
      </c>
      <c r="W4" s="173"/>
      <c r="X4" s="176" t="s">
        <v>61</v>
      </c>
      <c r="Y4" s="177"/>
      <c r="Z4" s="154"/>
    </row>
    <row r="5" spans="1:26">
      <c r="A5" s="1153"/>
      <c r="B5" s="1154"/>
      <c r="C5" s="178" t="s">
        <v>62</v>
      </c>
      <c r="D5" s="179" t="s">
        <v>63</v>
      </c>
      <c r="E5" s="179" t="s">
        <v>64</v>
      </c>
      <c r="F5" s="168" t="s">
        <v>56</v>
      </c>
      <c r="G5" s="180"/>
      <c r="H5" s="168" t="s">
        <v>57</v>
      </c>
      <c r="I5" s="180"/>
      <c r="J5" s="168"/>
      <c r="K5" s="171"/>
      <c r="L5" s="154"/>
      <c r="M5" s="154"/>
      <c r="N5" s="181" t="s">
        <v>64</v>
      </c>
      <c r="O5" s="174"/>
      <c r="P5" s="173" t="s">
        <v>65</v>
      </c>
      <c r="Q5" s="182" t="s">
        <v>66</v>
      </c>
      <c r="R5" s="182"/>
      <c r="S5" s="174" t="s">
        <v>56</v>
      </c>
      <c r="T5" s="176"/>
      <c r="U5" s="174" t="s">
        <v>57</v>
      </c>
      <c r="V5" s="176"/>
      <c r="W5" s="174"/>
      <c r="X5" s="176"/>
      <c r="Y5" s="177"/>
      <c r="Z5" s="154"/>
    </row>
    <row r="6" spans="1:26">
      <c r="A6" s="1153"/>
      <c r="B6" s="1154"/>
      <c r="C6" s="178" t="s">
        <v>67</v>
      </c>
      <c r="D6" s="179" t="s">
        <v>68</v>
      </c>
      <c r="E6" s="179" t="s">
        <v>69</v>
      </c>
      <c r="F6" s="179" t="s">
        <v>70</v>
      </c>
      <c r="G6" s="180" t="s">
        <v>71</v>
      </c>
      <c r="H6" s="179" t="s">
        <v>72</v>
      </c>
      <c r="I6" s="180" t="s">
        <v>73</v>
      </c>
      <c r="J6" s="179" t="s">
        <v>74</v>
      </c>
      <c r="K6" s="171" t="s">
        <v>75</v>
      </c>
      <c r="L6" s="154"/>
      <c r="M6" s="154"/>
      <c r="N6" s="181" t="s">
        <v>69</v>
      </c>
      <c r="O6" s="182" t="s">
        <v>76</v>
      </c>
      <c r="P6" s="173" t="s">
        <v>77</v>
      </c>
      <c r="Q6" s="182"/>
      <c r="R6" s="182" t="s">
        <v>78</v>
      </c>
      <c r="S6" s="182" t="s">
        <v>70</v>
      </c>
      <c r="T6" s="176" t="s">
        <v>71</v>
      </c>
      <c r="U6" s="182" t="s">
        <v>72</v>
      </c>
      <c r="V6" s="176" t="s">
        <v>73</v>
      </c>
      <c r="W6" s="182" t="s">
        <v>74</v>
      </c>
      <c r="X6" s="176" t="s">
        <v>75</v>
      </c>
      <c r="Y6" s="177"/>
      <c r="Z6" s="154"/>
    </row>
    <row r="7" spans="1:26">
      <c r="A7" s="1155"/>
      <c r="B7" s="1156"/>
      <c r="C7" s="178" t="s">
        <v>79</v>
      </c>
      <c r="D7" s="183" t="s">
        <v>80</v>
      </c>
      <c r="E7" s="183" t="s">
        <v>81</v>
      </c>
      <c r="F7" s="183" t="s">
        <v>82</v>
      </c>
      <c r="G7" s="184" t="s">
        <v>83</v>
      </c>
      <c r="H7" s="183" t="s">
        <v>84</v>
      </c>
      <c r="I7" s="184" t="s">
        <v>85</v>
      </c>
      <c r="J7" s="183" t="s">
        <v>86</v>
      </c>
      <c r="K7" s="185" t="s">
        <v>87</v>
      </c>
      <c r="L7" s="154"/>
      <c r="M7" s="154"/>
      <c r="N7" s="186" t="s">
        <v>88</v>
      </c>
      <c r="O7" s="187" t="s">
        <v>89</v>
      </c>
      <c r="P7" s="188" t="s">
        <v>90</v>
      </c>
      <c r="Q7" s="187" t="s">
        <v>91</v>
      </c>
      <c r="R7" s="187" t="s">
        <v>92</v>
      </c>
      <c r="S7" s="187" t="s">
        <v>82</v>
      </c>
      <c r="T7" s="189" t="s">
        <v>93</v>
      </c>
      <c r="U7" s="187" t="s">
        <v>84</v>
      </c>
      <c r="V7" s="189" t="s">
        <v>94</v>
      </c>
      <c r="W7" s="187" t="s">
        <v>86</v>
      </c>
      <c r="X7" s="189" t="s">
        <v>95</v>
      </c>
      <c r="Y7" s="190"/>
      <c r="Z7" s="154"/>
    </row>
    <row r="8" spans="1:26">
      <c r="A8" s="191" t="s">
        <v>96</v>
      </c>
      <c r="B8" s="192" t="s">
        <v>568</v>
      </c>
      <c r="C8" s="671">
        <f>需要増加額!X8</f>
        <v>0</v>
      </c>
      <c r="D8" s="193"/>
      <c r="E8" s="194">
        <f>中間投入計算用37!AN6</f>
        <v>0</v>
      </c>
      <c r="F8" s="195">
        <v>0.43410568475087791</v>
      </c>
      <c r="G8" s="196">
        <f>C8*F8</f>
        <v>0</v>
      </c>
      <c r="H8" s="197">
        <v>8.6226713111170653E-2</v>
      </c>
      <c r="I8" s="196">
        <f>C8*H8</f>
        <v>0</v>
      </c>
      <c r="J8" s="197">
        <v>0.28498850639552104</v>
      </c>
      <c r="K8" s="198">
        <f>ROUND(C8*J8*入力表!D$67,0)</f>
        <v>0</v>
      </c>
      <c r="L8" s="199"/>
      <c r="M8" s="199"/>
      <c r="N8" s="200">
        <f>E8</f>
        <v>0</v>
      </c>
      <c r="O8" s="201">
        <v>0.31665078240186373</v>
      </c>
      <c r="P8" s="202">
        <f>N8*O8</f>
        <v>0</v>
      </c>
      <c r="Q8" s="203"/>
      <c r="R8" s="202">
        <f t="array" ref="R8:R44">MMULT('逆行列表（開放）37'!C7:AM43,計算表!P8:P44)</f>
        <v>0</v>
      </c>
      <c r="S8" s="201">
        <f>F8</f>
        <v>0.43410568475087791</v>
      </c>
      <c r="T8" s="207">
        <f>R8*S8</f>
        <v>0</v>
      </c>
      <c r="U8" s="201">
        <f>H8</f>
        <v>8.6226713111170653E-2</v>
      </c>
      <c r="V8" s="207">
        <f>R8*U8</f>
        <v>0</v>
      </c>
      <c r="W8" s="201">
        <f>J8</f>
        <v>0.28498850639552104</v>
      </c>
      <c r="X8" s="207">
        <f>ROUND(R8*W8*入力表!D$67,0)</f>
        <v>0</v>
      </c>
      <c r="Y8" s="208" t="s">
        <v>96</v>
      </c>
      <c r="Z8" s="154"/>
    </row>
    <row r="9" spans="1:26">
      <c r="A9" s="191" t="s">
        <v>97</v>
      </c>
      <c r="B9" s="192" t="s">
        <v>569</v>
      </c>
      <c r="C9" s="672">
        <f>需要増加額!X9</f>
        <v>0</v>
      </c>
      <c r="D9" s="193"/>
      <c r="E9" s="194">
        <f>中間投入計算用37!AN7</f>
        <v>0</v>
      </c>
      <c r="F9" s="195">
        <v>0.37823593241357928</v>
      </c>
      <c r="G9" s="194">
        <f t="shared" ref="G9:G44" si="0">C9*F9</f>
        <v>0</v>
      </c>
      <c r="H9" s="195">
        <v>0.16369555107735234</v>
      </c>
      <c r="I9" s="194">
        <f t="shared" ref="I9:I44" si="1">C9*H9</f>
        <v>0</v>
      </c>
      <c r="J9" s="195">
        <v>5.1309874438071619E-2</v>
      </c>
      <c r="K9" s="209">
        <f>ROUND(C9*J9*入力表!D$67,0)</f>
        <v>0</v>
      </c>
      <c r="L9" s="199"/>
      <c r="M9" s="199"/>
      <c r="N9" s="200">
        <f t="shared" ref="N9:N44" si="2">E9</f>
        <v>0</v>
      </c>
      <c r="O9" s="201">
        <v>8.927237705884665E-2</v>
      </c>
      <c r="P9" s="202">
        <f t="shared" ref="P9:P44" si="3">N9*O9</f>
        <v>0</v>
      </c>
      <c r="Q9" s="203"/>
      <c r="R9" s="202">
        <v>0</v>
      </c>
      <c r="S9" s="201">
        <f t="shared" ref="S9:S44" si="4">F9</f>
        <v>0.37823593241357928</v>
      </c>
      <c r="T9" s="207">
        <f t="shared" ref="T9:T44" si="5">R9*S9</f>
        <v>0</v>
      </c>
      <c r="U9" s="201">
        <f t="shared" ref="U9:U44" si="6">H9</f>
        <v>0.16369555107735234</v>
      </c>
      <c r="V9" s="207">
        <f t="shared" ref="V9:V44" si="7">R9*U9</f>
        <v>0</v>
      </c>
      <c r="W9" s="201">
        <f t="shared" ref="W9:W44" si="8">J9</f>
        <v>5.1309874438071619E-2</v>
      </c>
      <c r="X9" s="207">
        <f>ROUND(R9*W9*入力表!D$67,0)</f>
        <v>0</v>
      </c>
      <c r="Y9" s="208" t="s">
        <v>97</v>
      </c>
      <c r="Z9" s="154"/>
    </row>
    <row r="10" spans="1:26">
      <c r="A10" s="191" t="s">
        <v>98</v>
      </c>
      <c r="B10" s="192" t="s">
        <v>570</v>
      </c>
      <c r="C10" s="672">
        <f>需要増加額!X10</f>
        <v>0</v>
      </c>
      <c r="D10" s="193"/>
      <c r="E10" s="194">
        <f>中間投入計算用37!AN8</f>
        <v>0</v>
      </c>
      <c r="F10" s="195">
        <v>0.38100920876040495</v>
      </c>
      <c r="G10" s="194">
        <f t="shared" si="0"/>
        <v>0</v>
      </c>
      <c r="H10" s="195">
        <v>0.14570344594268039</v>
      </c>
      <c r="I10" s="194">
        <f t="shared" si="1"/>
        <v>0</v>
      </c>
      <c r="J10" s="195">
        <v>3.4293059412676637E-2</v>
      </c>
      <c r="K10" s="209">
        <f>ROUND(C10*J10*入力表!D$67,0)</f>
        <v>0</v>
      </c>
      <c r="L10" s="199"/>
      <c r="M10" s="199"/>
      <c r="N10" s="200">
        <f t="shared" si="2"/>
        <v>0</v>
      </c>
      <c r="O10" s="201">
        <v>0.16172135353990696</v>
      </c>
      <c r="P10" s="202">
        <f t="shared" si="3"/>
        <v>0</v>
      </c>
      <c r="Q10" s="203"/>
      <c r="R10" s="202">
        <v>0</v>
      </c>
      <c r="S10" s="201">
        <f t="shared" si="4"/>
        <v>0.38100920876040495</v>
      </c>
      <c r="T10" s="207">
        <f t="shared" si="5"/>
        <v>0</v>
      </c>
      <c r="U10" s="201">
        <f t="shared" si="6"/>
        <v>0.14570344594268039</v>
      </c>
      <c r="V10" s="207">
        <f t="shared" si="7"/>
        <v>0</v>
      </c>
      <c r="W10" s="201">
        <f t="shared" si="8"/>
        <v>3.4293059412676637E-2</v>
      </c>
      <c r="X10" s="207">
        <f>ROUND(R10*W10*入力表!D$67,0)</f>
        <v>0</v>
      </c>
      <c r="Y10" s="208" t="s">
        <v>98</v>
      </c>
      <c r="Z10" s="154"/>
    </row>
    <row r="11" spans="1:26">
      <c r="A11" s="191" t="s">
        <v>99</v>
      </c>
      <c r="B11" s="192" t="s">
        <v>323</v>
      </c>
      <c r="C11" s="672">
        <f>需要増加額!X11</f>
        <v>0</v>
      </c>
      <c r="D11" s="193"/>
      <c r="E11" s="194">
        <f>中間投入計算用37!AN9</f>
        <v>0</v>
      </c>
      <c r="F11" s="195">
        <v>0.4371484311494066</v>
      </c>
      <c r="G11" s="194">
        <f t="shared" si="0"/>
        <v>0</v>
      </c>
      <c r="H11" s="195">
        <v>0.27436189237522352</v>
      </c>
      <c r="I11" s="194">
        <f t="shared" si="1"/>
        <v>0</v>
      </c>
      <c r="J11" s="195">
        <v>0.15659242399609818</v>
      </c>
      <c r="K11" s="209">
        <f>ROUND(C11*J11*入力表!D$67,0)</f>
        <v>0</v>
      </c>
      <c r="L11" s="199"/>
      <c r="M11" s="199"/>
      <c r="N11" s="200">
        <f t="shared" si="2"/>
        <v>0</v>
      </c>
      <c r="O11" s="201">
        <v>1.2691514188115129E-2</v>
      </c>
      <c r="P11" s="202">
        <f t="shared" si="3"/>
        <v>0</v>
      </c>
      <c r="Q11" s="203"/>
      <c r="R11" s="202">
        <v>0</v>
      </c>
      <c r="S11" s="201">
        <f t="shared" si="4"/>
        <v>0.4371484311494066</v>
      </c>
      <c r="T11" s="207">
        <f t="shared" si="5"/>
        <v>0</v>
      </c>
      <c r="U11" s="201">
        <f t="shared" si="6"/>
        <v>0.27436189237522352</v>
      </c>
      <c r="V11" s="207">
        <f t="shared" si="7"/>
        <v>0</v>
      </c>
      <c r="W11" s="201">
        <f t="shared" si="8"/>
        <v>0.15659242399609818</v>
      </c>
      <c r="X11" s="207">
        <f>ROUND(R11*W11*入力表!D$67,0)</f>
        <v>0</v>
      </c>
      <c r="Y11" s="208" t="s">
        <v>99</v>
      </c>
      <c r="Z11" s="154"/>
    </row>
    <row r="12" spans="1:26">
      <c r="A12" s="210" t="s">
        <v>100</v>
      </c>
      <c r="B12" s="211" t="s">
        <v>318</v>
      </c>
      <c r="C12" s="673">
        <f>需要増加額!X12</f>
        <v>0</v>
      </c>
      <c r="D12" s="193"/>
      <c r="E12" s="212">
        <f>中間投入計算用37!AN10</f>
        <v>0</v>
      </c>
      <c r="F12" s="213">
        <v>0.37450322674736575</v>
      </c>
      <c r="G12" s="212">
        <f t="shared" si="0"/>
        <v>0</v>
      </c>
      <c r="H12" s="213">
        <v>0.18905336590464383</v>
      </c>
      <c r="I12" s="212">
        <f t="shared" si="1"/>
        <v>0</v>
      </c>
      <c r="J12" s="213">
        <v>5.8470363753478929E-2</v>
      </c>
      <c r="K12" s="214">
        <f>ROUND(C12*J12*入力表!D$67,0)</f>
        <v>0</v>
      </c>
      <c r="L12" s="199"/>
      <c r="M12" s="199"/>
      <c r="N12" s="215">
        <f t="shared" si="2"/>
        <v>0</v>
      </c>
      <c r="O12" s="216">
        <v>0.16213760487906495</v>
      </c>
      <c r="P12" s="217">
        <f t="shared" si="3"/>
        <v>0</v>
      </c>
      <c r="Q12" s="203"/>
      <c r="R12" s="202">
        <v>0</v>
      </c>
      <c r="S12" s="216">
        <f t="shared" si="4"/>
        <v>0.37450322674736575</v>
      </c>
      <c r="T12" s="207">
        <f t="shared" si="5"/>
        <v>0</v>
      </c>
      <c r="U12" s="216">
        <f t="shared" si="6"/>
        <v>0.18905336590464383</v>
      </c>
      <c r="V12" s="207">
        <f t="shared" si="7"/>
        <v>0</v>
      </c>
      <c r="W12" s="216">
        <f t="shared" si="8"/>
        <v>5.8470363753478929E-2</v>
      </c>
      <c r="X12" s="206">
        <f>ROUND(R12*W12*入力表!D$67,0)</f>
        <v>0</v>
      </c>
      <c r="Y12" s="218" t="s">
        <v>100</v>
      </c>
      <c r="Z12" s="154"/>
    </row>
    <row r="13" spans="1:26">
      <c r="A13" s="191" t="s">
        <v>101</v>
      </c>
      <c r="B13" s="192" t="s">
        <v>324</v>
      </c>
      <c r="C13" s="671">
        <f>需要増加額!X13</f>
        <v>0</v>
      </c>
      <c r="D13" s="193"/>
      <c r="E13" s="194">
        <f>中間投入計算用37!AN11</f>
        <v>0</v>
      </c>
      <c r="F13" s="195">
        <v>0.37457213505955017</v>
      </c>
      <c r="G13" s="219">
        <f t="shared" si="0"/>
        <v>0</v>
      </c>
      <c r="H13" s="195">
        <v>0.10914200256988911</v>
      </c>
      <c r="I13" s="219">
        <f t="shared" si="1"/>
        <v>0</v>
      </c>
      <c r="J13" s="195">
        <v>1.9463130729610954E-2</v>
      </c>
      <c r="K13" s="220">
        <f>ROUND(C13*J13*入力表!D$67,0)</f>
        <v>0</v>
      </c>
      <c r="L13" s="199"/>
      <c r="M13" s="199"/>
      <c r="N13" s="200">
        <f t="shared" si="2"/>
        <v>0</v>
      </c>
      <c r="O13" s="201">
        <v>5.5612366669059846E-2</v>
      </c>
      <c r="P13" s="202">
        <f t="shared" si="3"/>
        <v>0</v>
      </c>
      <c r="Q13" s="203"/>
      <c r="R13" s="204">
        <v>0</v>
      </c>
      <c r="S13" s="201">
        <f t="shared" si="4"/>
        <v>0.37457213505955017</v>
      </c>
      <c r="T13" s="204">
        <f t="shared" si="5"/>
        <v>0</v>
      </c>
      <c r="U13" s="201">
        <f t="shared" si="6"/>
        <v>0.10914200256988911</v>
      </c>
      <c r="V13" s="204">
        <f t="shared" si="7"/>
        <v>0</v>
      </c>
      <c r="W13" s="201">
        <f t="shared" si="8"/>
        <v>1.9463130729610954E-2</v>
      </c>
      <c r="X13" s="207">
        <f>ROUND(R13*W13*入力表!D$67,0)</f>
        <v>0</v>
      </c>
      <c r="Y13" s="208" t="s">
        <v>101</v>
      </c>
      <c r="Z13" s="154"/>
    </row>
    <row r="14" spans="1:26">
      <c r="A14" s="191" t="s">
        <v>102</v>
      </c>
      <c r="B14" s="192" t="s">
        <v>325</v>
      </c>
      <c r="C14" s="672">
        <f>需要増加額!X14</f>
        <v>0</v>
      </c>
      <c r="D14" s="193"/>
      <c r="E14" s="194">
        <f>中間投入計算用37!AN12</f>
        <v>0</v>
      </c>
      <c r="F14" s="195">
        <v>0.3657900456422517</v>
      </c>
      <c r="G14" s="219">
        <f t="shared" si="0"/>
        <v>0</v>
      </c>
      <c r="H14" s="195">
        <v>8.7046294283851341E-2</v>
      </c>
      <c r="I14" s="219">
        <f t="shared" si="1"/>
        <v>0</v>
      </c>
      <c r="J14" s="195">
        <v>1.3366659421864812E-2</v>
      </c>
      <c r="K14" s="220">
        <f>ROUND(C14*J14*入力表!D$67,0)</f>
        <v>0</v>
      </c>
      <c r="L14" s="199"/>
      <c r="M14" s="199"/>
      <c r="N14" s="200">
        <f t="shared" si="2"/>
        <v>0</v>
      </c>
      <c r="O14" s="201">
        <v>2.3830406318195989E-2</v>
      </c>
      <c r="P14" s="202">
        <f t="shared" si="3"/>
        <v>0</v>
      </c>
      <c r="Q14" s="203"/>
      <c r="R14" s="205">
        <v>0</v>
      </c>
      <c r="S14" s="201">
        <f t="shared" si="4"/>
        <v>0.3657900456422517</v>
      </c>
      <c r="T14" s="205">
        <f t="shared" si="5"/>
        <v>0</v>
      </c>
      <c r="U14" s="201">
        <f t="shared" si="6"/>
        <v>8.7046294283851341E-2</v>
      </c>
      <c r="V14" s="205">
        <f t="shared" si="7"/>
        <v>0</v>
      </c>
      <c r="W14" s="201">
        <f t="shared" si="8"/>
        <v>1.3366659421864812E-2</v>
      </c>
      <c r="X14" s="207">
        <f>ROUND(R14*W14*入力表!D$67,0)</f>
        <v>0</v>
      </c>
      <c r="Y14" s="208" t="s">
        <v>102</v>
      </c>
      <c r="Z14" s="154"/>
    </row>
    <row r="15" spans="1:26">
      <c r="A15" s="191" t="s">
        <v>103</v>
      </c>
      <c r="B15" s="192" t="s">
        <v>571</v>
      </c>
      <c r="C15" s="672">
        <f>需要増加額!X15</f>
        <v>0</v>
      </c>
      <c r="D15" s="193"/>
      <c r="E15" s="194">
        <f>中間投入計算用37!AN13</f>
        <v>0</v>
      </c>
      <c r="F15" s="195">
        <v>0.36493892948727452</v>
      </c>
      <c r="G15" s="219">
        <f t="shared" si="0"/>
        <v>0</v>
      </c>
      <c r="H15" s="195">
        <v>0.22620176985903384</v>
      </c>
      <c r="I15" s="219">
        <f t="shared" si="1"/>
        <v>0</v>
      </c>
      <c r="J15" s="195">
        <v>4.6870136222818437E-2</v>
      </c>
      <c r="K15" s="220">
        <f>ROUND(C15*J15*入力表!D$67,0)</f>
        <v>0</v>
      </c>
      <c r="L15" s="199"/>
      <c r="M15" s="199"/>
      <c r="N15" s="200">
        <f t="shared" si="2"/>
        <v>0</v>
      </c>
      <c r="O15" s="201">
        <v>0.21636597067369417</v>
      </c>
      <c r="P15" s="202">
        <f t="shared" si="3"/>
        <v>0</v>
      </c>
      <c r="Q15" s="203"/>
      <c r="R15" s="205">
        <v>0</v>
      </c>
      <c r="S15" s="201">
        <f t="shared" si="4"/>
        <v>0.36493892948727452</v>
      </c>
      <c r="T15" s="205">
        <f t="shared" si="5"/>
        <v>0</v>
      </c>
      <c r="U15" s="201">
        <f t="shared" si="6"/>
        <v>0.22620176985903384</v>
      </c>
      <c r="V15" s="205">
        <f t="shared" si="7"/>
        <v>0</v>
      </c>
      <c r="W15" s="201">
        <f t="shared" si="8"/>
        <v>4.6870136222818437E-2</v>
      </c>
      <c r="X15" s="207">
        <f>ROUND(R15*W15*入力表!D$67,0)</f>
        <v>0</v>
      </c>
      <c r="Y15" s="208" t="s">
        <v>103</v>
      </c>
      <c r="Z15" s="154"/>
    </row>
    <row r="16" spans="1:26">
      <c r="A16" s="191" t="s">
        <v>104</v>
      </c>
      <c r="B16" s="192" t="s">
        <v>326</v>
      </c>
      <c r="C16" s="672">
        <f>需要増加額!X16</f>
        <v>0</v>
      </c>
      <c r="D16" s="193"/>
      <c r="E16" s="194">
        <f>中間投入計算用37!AN14</f>
        <v>0</v>
      </c>
      <c r="F16" s="195">
        <v>0.50886415056111478</v>
      </c>
      <c r="G16" s="219">
        <f t="shared" si="0"/>
        <v>0</v>
      </c>
      <c r="H16" s="195">
        <v>0.22948863700318547</v>
      </c>
      <c r="I16" s="219">
        <f t="shared" si="1"/>
        <v>0</v>
      </c>
      <c r="J16" s="195">
        <v>5.006697358201731E-2</v>
      </c>
      <c r="K16" s="220">
        <f>ROUND(C16*J16*入力表!D$67,0)</f>
        <v>0</v>
      </c>
      <c r="L16" s="199"/>
      <c r="M16" s="199"/>
      <c r="N16" s="200">
        <f t="shared" si="2"/>
        <v>0</v>
      </c>
      <c r="O16" s="201">
        <v>0.19475510991129966</v>
      </c>
      <c r="P16" s="202">
        <f t="shared" si="3"/>
        <v>0</v>
      </c>
      <c r="Q16" s="203"/>
      <c r="R16" s="205">
        <v>0</v>
      </c>
      <c r="S16" s="201">
        <f t="shared" si="4"/>
        <v>0.50886415056111478</v>
      </c>
      <c r="T16" s="205">
        <f t="shared" si="5"/>
        <v>0</v>
      </c>
      <c r="U16" s="201">
        <f t="shared" si="6"/>
        <v>0.22948863700318547</v>
      </c>
      <c r="V16" s="205">
        <f t="shared" si="7"/>
        <v>0</v>
      </c>
      <c r="W16" s="201">
        <f t="shared" si="8"/>
        <v>5.006697358201731E-2</v>
      </c>
      <c r="X16" s="207">
        <f>ROUND(R16*W16*入力表!D$67,0)</f>
        <v>0</v>
      </c>
      <c r="Y16" s="208" t="s">
        <v>104</v>
      </c>
      <c r="Z16" s="154"/>
    </row>
    <row r="17" spans="1:26">
      <c r="A17" s="210" t="s">
        <v>105</v>
      </c>
      <c r="B17" s="211" t="s">
        <v>327</v>
      </c>
      <c r="C17" s="673">
        <f>需要増加額!X17</f>
        <v>0</v>
      </c>
      <c r="D17" s="193"/>
      <c r="E17" s="212">
        <f>中間投入計算用37!AN15</f>
        <v>0</v>
      </c>
      <c r="F17" s="213">
        <v>0.31896200545992909</v>
      </c>
      <c r="G17" s="212">
        <f t="shared" si="0"/>
        <v>0</v>
      </c>
      <c r="H17" s="213">
        <v>0.1165007812927507</v>
      </c>
      <c r="I17" s="212">
        <f t="shared" si="1"/>
        <v>0</v>
      </c>
      <c r="J17" s="213">
        <v>2.6588273920630384E-2</v>
      </c>
      <c r="K17" s="214">
        <f>ROUND(C17*J17*入力表!D$67,0)</f>
        <v>0</v>
      </c>
      <c r="L17" s="199"/>
      <c r="M17" s="199"/>
      <c r="N17" s="215">
        <f t="shared" si="2"/>
        <v>0</v>
      </c>
      <c r="O17" s="216">
        <v>0.16434766850072238</v>
      </c>
      <c r="P17" s="217">
        <f t="shared" si="3"/>
        <v>0</v>
      </c>
      <c r="Q17" s="203"/>
      <c r="R17" s="206">
        <v>0</v>
      </c>
      <c r="S17" s="216">
        <f t="shared" si="4"/>
        <v>0.31896200545992909</v>
      </c>
      <c r="T17" s="206">
        <f t="shared" si="5"/>
        <v>0</v>
      </c>
      <c r="U17" s="216">
        <f t="shared" si="6"/>
        <v>0.1165007812927507</v>
      </c>
      <c r="V17" s="206">
        <f t="shared" si="7"/>
        <v>0</v>
      </c>
      <c r="W17" s="216">
        <f t="shared" si="8"/>
        <v>2.6588273920630384E-2</v>
      </c>
      <c r="X17" s="206">
        <f>ROUND(R17*W17*入力表!D$67,0)</f>
        <v>0</v>
      </c>
      <c r="Y17" s="218" t="s">
        <v>105</v>
      </c>
      <c r="Z17" s="154"/>
    </row>
    <row r="18" spans="1:26">
      <c r="A18" s="191" t="s">
        <v>446</v>
      </c>
      <c r="B18" s="192" t="s">
        <v>328</v>
      </c>
      <c r="C18" s="672">
        <f>需要増加額!X18</f>
        <v>0</v>
      </c>
      <c r="D18" s="195"/>
      <c r="E18" s="194">
        <f>中間投入計算用37!AN16</f>
        <v>0</v>
      </c>
      <c r="F18" s="195">
        <v>0.18250291045184278</v>
      </c>
      <c r="G18" s="219">
        <f t="shared" si="0"/>
        <v>0</v>
      </c>
      <c r="H18" s="195">
        <v>0.1214889012165298</v>
      </c>
      <c r="I18" s="219">
        <f t="shared" si="1"/>
        <v>0</v>
      </c>
      <c r="J18" s="195">
        <v>2.664333096330096E-2</v>
      </c>
      <c r="K18" s="220">
        <f>ROUND(C18*J18*入力表!D$67,0)</f>
        <v>0</v>
      </c>
      <c r="L18" s="199"/>
      <c r="M18" s="199"/>
      <c r="N18" s="200">
        <f t="shared" si="2"/>
        <v>0</v>
      </c>
      <c r="O18" s="201">
        <v>9.0396399738080183E-2</v>
      </c>
      <c r="P18" s="202">
        <f t="shared" si="3"/>
        <v>0</v>
      </c>
      <c r="Q18" s="203"/>
      <c r="R18" s="202">
        <v>0</v>
      </c>
      <c r="S18" s="201">
        <f t="shared" si="4"/>
        <v>0.18250291045184278</v>
      </c>
      <c r="T18" s="207">
        <f t="shared" si="5"/>
        <v>0</v>
      </c>
      <c r="U18" s="201">
        <f t="shared" si="6"/>
        <v>0.1214889012165298</v>
      </c>
      <c r="V18" s="207">
        <f t="shared" si="7"/>
        <v>0</v>
      </c>
      <c r="W18" s="201">
        <f t="shared" si="8"/>
        <v>2.664333096330096E-2</v>
      </c>
      <c r="X18" s="207">
        <f>ROUND(R18*W18*入力表!D$67,0)</f>
        <v>0</v>
      </c>
      <c r="Y18" s="208" t="s">
        <v>106</v>
      </c>
      <c r="Z18" s="154"/>
    </row>
    <row r="19" spans="1:26">
      <c r="A19" s="191" t="s">
        <v>107</v>
      </c>
      <c r="B19" s="192" t="s">
        <v>329</v>
      </c>
      <c r="C19" s="672">
        <f>需要増加額!X19</f>
        <v>0</v>
      </c>
      <c r="D19" s="195"/>
      <c r="E19" s="194">
        <f>中間投入計算用37!AN17</f>
        <v>0</v>
      </c>
      <c r="F19" s="195">
        <v>0.45419321771991156</v>
      </c>
      <c r="G19" s="219">
        <f t="shared" si="0"/>
        <v>0</v>
      </c>
      <c r="H19" s="195">
        <v>0.29420606932215448</v>
      </c>
      <c r="I19" s="219">
        <f t="shared" si="1"/>
        <v>0</v>
      </c>
      <c r="J19" s="195">
        <v>9.0902136578872889E-2</v>
      </c>
      <c r="K19" s="220">
        <f>ROUND(C19*J19*入力表!D$67,0)</f>
        <v>0</v>
      </c>
      <c r="L19" s="199"/>
      <c r="M19" s="199"/>
      <c r="N19" s="200">
        <f t="shared" si="2"/>
        <v>0</v>
      </c>
      <c r="O19" s="201">
        <v>0.23590265445001493</v>
      </c>
      <c r="P19" s="202">
        <f t="shared" si="3"/>
        <v>0</v>
      </c>
      <c r="Q19" s="203"/>
      <c r="R19" s="202">
        <v>0</v>
      </c>
      <c r="S19" s="201">
        <f t="shared" si="4"/>
        <v>0.45419321771991156</v>
      </c>
      <c r="T19" s="207">
        <f t="shared" si="5"/>
        <v>0</v>
      </c>
      <c r="U19" s="201">
        <f t="shared" si="6"/>
        <v>0.29420606932215448</v>
      </c>
      <c r="V19" s="207">
        <f t="shared" si="7"/>
        <v>0</v>
      </c>
      <c r="W19" s="201">
        <f t="shared" si="8"/>
        <v>9.0902136578872889E-2</v>
      </c>
      <c r="X19" s="207">
        <f>ROUND(R19*W19*入力表!D$67,0)</f>
        <v>0</v>
      </c>
      <c r="Y19" s="208" t="s">
        <v>107</v>
      </c>
      <c r="Z19" s="154"/>
    </row>
    <row r="20" spans="1:26">
      <c r="A20" s="191" t="s">
        <v>108</v>
      </c>
      <c r="B20" s="192" t="s">
        <v>572</v>
      </c>
      <c r="C20" s="672">
        <f>需要増加額!X20</f>
        <v>0</v>
      </c>
      <c r="D20" s="195"/>
      <c r="E20" s="194">
        <f>中間投入計算用37!AN18</f>
        <v>0</v>
      </c>
      <c r="F20" s="195">
        <v>0.44507854130061136</v>
      </c>
      <c r="G20" s="219">
        <f t="shared" si="0"/>
        <v>0</v>
      </c>
      <c r="H20" s="195">
        <v>0.205729852396934</v>
      </c>
      <c r="I20" s="219">
        <f t="shared" si="1"/>
        <v>0</v>
      </c>
      <c r="J20" s="195">
        <v>5.8576824930220088E-2</v>
      </c>
      <c r="K20" s="220">
        <f>ROUND(C20*J20*入力表!D$67,0)</f>
        <v>0</v>
      </c>
      <c r="L20" s="199"/>
      <c r="M20" s="199"/>
      <c r="N20" s="200">
        <f t="shared" si="2"/>
        <v>0</v>
      </c>
      <c r="O20" s="201">
        <v>0.17399373007509328</v>
      </c>
      <c r="P20" s="202">
        <f t="shared" si="3"/>
        <v>0</v>
      </c>
      <c r="Q20" s="203"/>
      <c r="R20" s="202">
        <v>0</v>
      </c>
      <c r="S20" s="201">
        <f t="shared" si="4"/>
        <v>0.44507854130061136</v>
      </c>
      <c r="T20" s="207">
        <f t="shared" si="5"/>
        <v>0</v>
      </c>
      <c r="U20" s="201">
        <f t="shared" si="6"/>
        <v>0.205729852396934</v>
      </c>
      <c r="V20" s="207">
        <f t="shared" si="7"/>
        <v>0</v>
      </c>
      <c r="W20" s="201">
        <f t="shared" si="8"/>
        <v>5.8576824930220088E-2</v>
      </c>
      <c r="X20" s="207">
        <f>ROUND(R20*W20*入力表!D$67,0)</f>
        <v>0</v>
      </c>
      <c r="Y20" s="208" t="s">
        <v>108</v>
      </c>
      <c r="Z20" s="154"/>
    </row>
    <row r="21" spans="1:26">
      <c r="A21" s="191" t="s">
        <v>432</v>
      </c>
      <c r="B21" s="192" t="s">
        <v>573</v>
      </c>
      <c r="C21" s="672">
        <f>需要増加額!X21</f>
        <v>0</v>
      </c>
      <c r="D21" s="195"/>
      <c r="E21" s="194">
        <f>中間投入計算用37!AN19</f>
        <v>0</v>
      </c>
      <c r="F21" s="195">
        <v>0.4675653308028615</v>
      </c>
      <c r="G21" s="219">
        <f t="shared" si="0"/>
        <v>0</v>
      </c>
      <c r="H21" s="195">
        <v>0.25017007023792504</v>
      </c>
      <c r="I21" s="219">
        <f t="shared" si="1"/>
        <v>0</v>
      </c>
      <c r="J21" s="195">
        <v>6.9375658074328272E-2</v>
      </c>
      <c r="K21" s="220">
        <f>ROUND(C21*J21*入力表!D$67,0)</f>
        <v>0</v>
      </c>
      <c r="L21" s="199"/>
      <c r="M21" s="199"/>
      <c r="N21" s="200">
        <f t="shared" si="2"/>
        <v>0</v>
      </c>
      <c r="O21" s="201">
        <v>0.14148212887188857</v>
      </c>
      <c r="P21" s="202">
        <f t="shared" si="3"/>
        <v>0</v>
      </c>
      <c r="Q21" s="203"/>
      <c r="R21" s="202">
        <v>0</v>
      </c>
      <c r="S21" s="201">
        <f t="shared" si="4"/>
        <v>0.4675653308028615</v>
      </c>
      <c r="T21" s="207">
        <f t="shared" si="5"/>
        <v>0</v>
      </c>
      <c r="U21" s="201">
        <f t="shared" si="6"/>
        <v>0.25017007023792504</v>
      </c>
      <c r="V21" s="207">
        <f t="shared" si="7"/>
        <v>0</v>
      </c>
      <c r="W21" s="201">
        <f t="shared" si="8"/>
        <v>6.9375658074328272E-2</v>
      </c>
      <c r="X21" s="207">
        <f>ROUND(R21*W21*入力表!D$67,0)</f>
        <v>0</v>
      </c>
      <c r="Y21" s="208" t="s">
        <v>432</v>
      </c>
      <c r="Z21" s="154"/>
    </row>
    <row r="22" spans="1:26">
      <c r="A22" s="191" t="s">
        <v>433</v>
      </c>
      <c r="B22" s="192" t="s">
        <v>574</v>
      </c>
      <c r="C22" s="673">
        <f>需要増加額!X22</f>
        <v>0</v>
      </c>
      <c r="D22" s="195"/>
      <c r="E22" s="212">
        <f>中間投入計算用37!AN20</f>
        <v>0</v>
      </c>
      <c r="F22" s="213">
        <v>0.33179000736328346</v>
      </c>
      <c r="G22" s="656">
        <f t="shared" si="0"/>
        <v>0</v>
      </c>
      <c r="H22" s="213">
        <v>0.13545477963721581</v>
      </c>
      <c r="I22" s="656">
        <f t="shared" si="1"/>
        <v>0</v>
      </c>
      <c r="J22" s="213">
        <v>1.6267613179137514E-2</v>
      </c>
      <c r="K22" s="657">
        <f>ROUND(C22*J22*入力表!D$67,0)</f>
        <v>0</v>
      </c>
      <c r="L22" s="658"/>
      <c r="M22" s="658"/>
      <c r="N22" s="215">
        <f t="shared" si="2"/>
        <v>0</v>
      </c>
      <c r="O22" s="216">
        <v>0.25181763495800319</v>
      </c>
      <c r="P22" s="659">
        <f t="shared" si="3"/>
        <v>0</v>
      </c>
      <c r="Q22" s="203"/>
      <c r="R22" s="659">
        <v>0</v>
      </c>
      <c r="S22" s="216">
        <f t="shared" si="4"/>
        <v>0.33179000736328346</v>
      </c>
      <c r="T22" s="217">
        <f t="shared" si="5"/>
        <v>0</v>
      </c>
      <c r="U22" s="216">
        <f t="shared" si="6"/>
        <v>0.13545477963721581</v>
      </c>
      <c r="V22" s="217">
        <f t="shared" si="7"/>
        <v>0</v>
      </c>
      <c r="W22" s="216">
        <f t="shared" si="8"/>
        <v>1.6267613179137514E-2</v>
      </c>
      <c r="X22" s="217">
        <f>ROUND(R22*W22*入力表!D$67,0)</f>
        <v>0</v>
      </c>
      <c r="Y22" s="218" t="s">
        <v>433</v>
      </c>
      <c r="Z22" s="154"/>
    </row>
    <row r="23" spans="1:26">
      <c r="A23" s="655" t="s">
        <v>434</v>
      </c>
      <c r="B23" s="654" t="s">
        <v>575</v>
      </c>
      <c r="C23" s="672">
        <f>需要増加額!X23</f>
        <v>0</v>
      </c>
      <c r="D23" s="195"/>
      <c r="E23" s="194">
        <f>中間投入計算用37!AN21</f>
        <v>0</v>
      </c>
      <c r="F23" s="195">
        <v>0.36164203578504145</v>
      </c>
      <c r="G23" s="219">
        <f t="shared" si="0"/>
        <v>0</v>
      </c>
      <c r="H23" s="195">
        <v>0.26554797461217355</v>
      </c>
      <c r="I23" s="219">
        <f t="shared" si="1"/>
        <v>0</v>
      </c>
      <c r="J23" s="195">
        <v>6.5533490929593791E-2</v>
      </c>
      <c r="K23" s="220">
        <f>ROUND(C23*J23*入力表!D$67,0)</f>
        <v>0</v>
      </c>
      <c r="L23" s="199"/>
      <c r="M23" s="199"/>
      <c r="N23" s="200">
        <f t="shared" si="2"/>
        <v>0</v>
      </c>
      <c r="O23" s="201">
        <v>8.8845785870182672E-2</v>
      </c>
      <c r="P23" s="202">
        <f t="shared" si="3"/>
        <v>0</v>
      </c>
      <c r="Q23" s="203"/>
      <c r="R23" s="202">
        <v>0</v>
      </c>
      <c r="S23" s="201">
        <f t="shared" si="4"/>
        <v>0.36164203578504145</v>
      </c>
      <c r="T23" s="207">
        <f t="shared" si="5"/>
        <v>0</v>
      </c>
      <c r="U23" s="201">
        <f t="shared" si="6"/>
        <v>0.26554797461217355</v>
      </c>
      <c r="V23" s="207">
        <f t="shared" si="7"/>
        <v>0</v>
      </c>
      <c r="W23" s="201">
        <f t="shared" si="8"/>
        <v>6.5533490929593791E-2</v>
      </c>
      <c r="X23" s="207">
        <f>ROUND(R23*W23*入力表!D$67,0)</f>
        <v>0</v>
      </c>
      <c r="Y23" s="208" t="s">
        <v>434</v>
      </c>
      <c r="Z23" s="154"/>
    </row>
    <row r="24" spans="1:26">
      <c r="A24" s="191" t="s">
        <v>435</v>
      </c>
      <c r="B24" s="192" t="s">
        <v>334</v>
      </c>
      <c r="C24" s="672">
        <f>需要増加額!X24</f>
        <v>0</v>
      </c>
      <c r="D24" s="195"/>
      <c r="E24" s="194">
        <f>中間投入計算用37!AN22</f>
        <v>0</v>
      </c>
      <c r="F24" s="195">
        <v>0.36646549606764944</v>
      </c>
      <c r="G24" s="219">
        <f t="shared" si="0"/>
        <v>0</v>
      </c>
      <c r="H24" s="195">
        <v>0.20565015363485531</v>
      </c>
      <c r="I24" s="219">
        <f t="shared" si="1"/>
        <v>0</v>
      </c>
      <c r="J24" s="195">
        <v>4.659421851738605E-2</v>
      </c>
      <c r="K24" s="220">
        <f>ROUND(C24*J24*入力表!D$67,0)</f>
        <v>0</v>
      </c>
      <c r="L24" s="199"/>
      <c r="M24" s="199"/>
      <c r="N24" s="200">
        <f t="shared" si="2"/>
        <v>0</v>
      </c>
      <c r="O24" s="201">
        <v>8.3574778839874131E-2</v>
      </c>
      <c r="P24" s="202">
        <f t="shared" si="3"/>
        <v>0</v>
      </c>
      <c r="Q24" s="203"/>
      <c r="R24" s="202">
        <v>0</v>
      </c>
      <c r="S24" s="201">
        <f t="shared" si="4"/>
        <v>0.36646549606764944</v>
      </c>
      <c r="T24" s="207">
        <f t="shared" si="5"/>
        <v>0</v>
      </c>
      <c r="U24" s="201">
        <f t="shared" si="6"/>
        <v>0.20565015363485531</v>
      </c>
      <c r="V24" s="207">
        <f t="shared" si="7"/>
        <v>0</v>
      </c>
      <c r="W24" s="201">
        <f t="shared" si="8"/>
        <v>4.659421851738605E-2</v>
      </c>
      <c r="X24" s="207">
        <f>ROUND(R24*W24*入力表!D$67,0)</f>
        <v>0</v>
      </c>
      <c r="Y24" s="208" t="s">
        <v>435</v>
      </c>
      <c r="Z24" s="154"/>
    </row>
    <row r="25" spans="1:26">
      <c r="A25" s="191" t="s">
        <v>436</v>
      </c>
      <c r="B25" s="192" t="s">
        <v>576</v>
      </c>
      <c r="C25" s="672">
        <f>需要増加額!X25</f>
        <v>0</v>
      </c>
      <c r="D25" s="195"/>
      <c r="E25" s="194">
        <f>中間投入計算用37!AN23</f>
        <v>0</v>
      </c>
      <c r="F25" s="195">
        <v>0.31231396402225958</v>
      </c>
      <c r="G25" s="219">
        <f t="shared" si="0"/>
        <v>0</v>
      </c>
      <c r="H25" s="195">
        <v>0.19071653509339545</v>
      </c>
      <c r="I25" s="219">
        <f t="shared" si="1"/>
        <v>0</v>
      </c>
      <c r="J25" s="195">
        <v>3.1836417755920797E-2</v>
      </c>
      <c r="K25" s="220">
        <f>ROUND(C25*J25*入力表!D$67,0)</f>
        <v>0</v>
      </c>
      <c r="L25" s="199"/>
      <c r="M25" s="199"/>
      <c r="N25" s="200">
        <f t="shared" si="2"/>
        <v>0</v>
      </c>
      <c r="O25" s="201">
        <v>1.2367715625119104E-2</v>
      </c>
      <c r="P25" s="202">
        <f t="shared" si="3"/>
        <v>0</v>
      </c>
      <c r="Q25" s="203"/>
      <c r="R25" s="202">
        <v>0</v>
      </c>
      <c r="S25" s="201">
        <f t="shared" si="4"/>
        <v>0.31231396402225958</v>
      </c>
      <c r="T25" s="207">
        <f t="shared" si="5"/>
        <v>0</v>
      </c>
      <c r="U25" s="201">
        <f t="shared" si="6"/>
        <v>0.19071653509339545</v>
      </c>
      <c r="V25" s="207">
        <f t="shared" si="7"/>
        <v>0</v>
      </c>
      <c r="W25" s="201">
        <f t="shared" si="8"/>
        <v>3.1836417755920797E-2</v>
      </c>
      <c r="X25" s="207">
        <f>ROUND(R25*W25*入力表!D$67,0)</f>
        <v>0</v>
      </c>
      <c r="Y25" s="208" t="s">
        <v>436</v>
      </c>
      <c r="Z25" s="154"/>
    </row>
    <row r="26" spans="1:26">
      <c r="A26" s="191" t="s">
        <v>437</v>
      </c>
      <c r="B26" s="192" t="s">
        <v>335</v>
      </c>
      <c r="C26" s="672">
        <f>需要増加額!X26</f>
        <v>0</v>
      </c>
      <c r="D26" s="195"/>
      <c r="E26" s="194">
        <f>中間投入計算用37!AN24</f>
        <v>0</v>
      </c>
      <c r="F26" s="195">
        <v>0.22407408713760268</v>
      </c>
      <c r="G26" s="219">
        <f t="shared" si="0"/>
        <v>0</v>
      </c>
      <c r="H26" s="195">
        <v>0.11495272909915108</v>
      </c>
      <c r="I26" s="219">
        <f t="shared" si="1"/>
        <v>0</v>
      </c>
      <c r="J26" s="195">
        <v>1.3064573701267094E-2</v>
      </c>
      <c r="K26" s="220">
        <f>ROUND(C26*J26*入力表!D$67,0)</f>
        <v>0</v>
      </c>
      <c r="L26" s="199"/>
      <c r="M26" s="199"/>
      <c r="N26" s="200">
        <f t="shared" si="2"/>
        <v>0</v>
      </c>
      <c r="O26" s="201">
        <v>0.38793150928687636</v>
      </c>
      <c r="P26" s="202">
        <f t="shared" si="3"/>
        <v>0</v>
      </c>
      <c r="Q26" s="203"/>
      <c r="R26" s="202">
        <v>0</v>
      </c>
      <c r="S26" s="201">
        <f t="shared" si="4"/>
        <v>0.22407408713760268</v>
      </c>
      <c r="T26" s="207">
        <f t="shared" si="5"/>
        <v>0</v>
      </c>
      <c r="U26" s="201">
        <f t="shared" si="6"/>
        <v>0.11495272909915108</v>
      </c>
      <c r="V26" s="207">
        <f t="shared" si="7"/>
        <v>0</v>
      </c>
      <c r="W26" s="201">
        <f t="shared" si="8"/>
        <v>1.3064573701267094E-2</v>
      </c>
      <c r="X26" s="207">
        <f>ROUND(R26*W26*入力表!D$67,0)</f>
        <v>0</v>
      </c>
      <c r="Y26" s="208" t="s">
        <v>437</v>
      </c>
      <c r="Z26" s="154"/>
    </row>
    <row r="27" spans="1:26">
      <c r="A27" s="210" t="s">
        <v>438</v>
      </c>
      <c r="B27" s="211" t="s">
        <v>315</v>
      </c>
      <c r="C27" s="673">
        <f>需要増加額!X27</f>
        <v>0</v>
      </c>
      <c r="D27" s="195"/>
      <c r="E27" s="212">
        <f>中間投入計算用37!AN25</f>
        <v>0</v>
      </c>
      <c r="F27" s="213">
        <v>0.45193698062148302</v>
      </c>
      <c r="G27" s="656">
        <f t="shared" si="0"/>
        <v>0</v>
      </c>
      <c r="H27" s="213">
        <v>0.23983600559810919</v>
      </c>
      <c r="I27" s="656">
        <f t="shared" si="1"/>
        <v>0</v>
      </c>
      <c r="J27" s="213">
        <v>8.3257356229057902E-2</v>
      </c>
      <c r="K27" s="657">
        <f>ROUND(C27*J27*入力表!D$67,0)</f>
        <v>0</v>
      </c>
      <c r="L27" s="658"/>
      <c r="M27" s="658"/>
      <c r="N27" s="215">
        <f t="shared" si="2"/>
        <v>0</v>
      </c>
      <c r="O27" s="216">
        <v>0.1463748787584869</v>
      </c>
      <c r="P27" s="659">
        <f t="shared" si="3"/>
        <v>0</v>
      </c>
      <c r="Q27" s="203"/>
      <c r="R27" s="659">
        <v>0</v>
      </c>
      <c r="S27" s="216">
        <f t="shared" si="4"/>
        <v>0.45193698062148302</v>
      </c>
      <c r="T27" s="217">
        <f t="shared" si="5"/>
        <v>0</v>
      </c>
      <c r="U27" s="216">
        <f t="shared" si="6"/>
        <v>0.23983600559810919</v>
      </c>
      <c r="V27" s="217">
        <f t="shared" si="7"/>
        <v>0</v>
      </c>
      <c r="W27" s="216">
        <f t="shared" si="8"/>
        <v>8.3257356229057902E-2</v>
      </c>
      <c r="X27" s="217">
        <f>ROUND(R27*W27*入力表!D$67,0)</f>
        <v>0</v>
      </c>
      <c r="Y27" s="218" t="s">
        <v>438</v>
      </c>
      <c r="Z27" s="154"/>
    </row>
    <row r="28" spans="1:26">
      <c r="A28" s="191" t="s">
        <v>439</v>
      </c>
      <c r="B28" s="192" t="s">
        <v>0</v>
      </c>
      <c r="C28" s="672">
        <f>需要増加額!X28</f>
        <v>0</v>
      </c>
      <c r="D28" s="195"/>
      <c r="E28" s="194">
        <f>中間投入計算用37!AN26</f>
        <v>0</v>
      </c>
      <c r="F28" s="195">
        <v>0.45231287553459426</v>
      </c>
      <c r="G28" s="219">
        <f t="shared" si="0"/>
        <v>0</v>
      </c>
      <c r="H28" s="195">
        <v>0.33672404168626296</v>
      </c>
      <c r="I28" s="219">
        <f t="shared" si="1"/>
        <v>0</v>
      </c>
      <c r="J28" s="195">
        <v>9.5385237507087633E-2</v>
      </c>
      <c r="K28" s="220">
        <f>ROUND(C28*J28*入力表!D$67,0)</f>
        <v>0</v>
      </c>
      <c r="L28" s="199"/>
      <c r="M28" s="199"/>
      <c r="N28" s="200">
        <f t="shared" si="2"/>
        <v>0</v>
      </c>
      <c r="O28" s="201">
        <v>1</v>
      </c>
      <c r="P28" s="202">
        <f t="shared" si="3"/>
        <v>0</v>
      </c>
      <c r="Q28" s="203"/>
      <c r="R28" s="202">
        <v>0</v>
      </c>
      <c r="S28" s="201">
        <f t="shared" si="4"/>
        <v>0.45231287553459426</v>
      </c>
      <c r="T28" s="207">
        <f t="shared" si="5"/>
        <v>0</v>
      </c>
      <c r="U28" s="201">
        <f t="shared" si="6"/>
        <v>0.33672404168626296</v>
      </c>
      <c r="V28" s="207">
        <f t="shared" si="7"/>
        <v>0</v>
      </c>
      <c r="W28" s="201">
        <f t="shared" si="8"/>
        <v>9.5385237507087633E-2</v>
      </c>
      <c r="X28" s="207">
        <f>ROUND(R28*W28*入力表!D$67,0)</f>
        <v>0</v>
      </c>
      <c r="Y28" s="208" t="s">
        <v>439</v>
      </c>
      <c r="Z28" s="154"/>
    </row>
    <row r="29" spans="1:26">
      <c r="A29" s="191" t="s">
        <v>440</v>
      </c>
      <c r="B29" s="192" t="s">
        <v>319</v>
      </c>
      <c r="C29" s="672">
        <f>需要増加額!X29</f>
        <v>0</v>
      </c>
      <c r="D29" s="195"/>
      <c r="E29" s="194">
        <f>中間投入計算用37!AN27</f>
        <v>0</v>
      </c>
      <c r="F29" s="195">
        <v>0.38825851011346818</v>
      </c>
      <c r="G29" s="219">
        <f t="shared" si="0"/>
        <v>0</v>
      </c>
      <c r="H29" s="195">
        <v>0.1888479880586442</v>
      </c>
      <c r="I29" s="219">
        <f t="shared" si="1"/>
        <v>0</v>
      </c>
      <c r="J29" s="195">
        <v>9.5220927732027876E-3</v>
      </c>
      <c r="K29" s="220">
        <f>ROUND(C29*J29*入力表!D$67,0)</f>
        <v>0</v>
      </c>
      <c r="L29" s="199"/>
      <c r="M29" s="199"/>
      <c r="N29" s="200">
        <f t="shared" si="2"/>
        <v>0</v>
      </c>
      <c r="O29" s="201">
        <v>0.79021927511114465</v>
      </c>
      <c r="P29" s="202">
        <f t="shared" si="3"/>
        <v>0</v>
      </c>
      <c r="Q29" s="203"/>
      <c r="R29" s="202">
        <v>0</v>
      </c>
      <c r="S29" s="201">
        <f t="shared" si="4"/>
        <v>0.38825851011346818</v>
      </c>
      <c r="T29" s="207">
        <f t="shared" si="5"/>
        <v>0</v>
      </c>
      <c r="U29" s="201">
        <f t="shared" si="6"/>
        <v>0.1888479880586442</v>
      </c>
      <c r="V29" s="207">
        <f t="shared" si="7"/>
        <v>0</v>
      </c>
      <c r="W29" s="201">
        <f t="shared" si="8"/>
        <v>9.5220927732027876E-3</v>
      </c>
      <c r="X29" s="207">
        <f>ROUND(R29*W29*入力表!D$67,0)</f>
        <v>0</v>
      </c>
      <c r="Y29" s="208" t="s">
        <v>440</v>
      </c>
      <c r="Z29" s="154"/>
    </row>
    <row r="30" spans="1:26">
      <c r="A30" s="191" t="s">
        <v>441</v>
      </c>
      <c r="B30" s="192" t="s">
        <v>316</v>
      </c>
      <c r="C30" s="672">
        <f>需要増加額!X30</f>
        <v>0</v>
      </c>
      <c r="D30" s="195"/>
      <c r="E30" s="194">
        <f>中間投入計算用37!AN28</f>
        <v>0</v>
      </c>
      <c r="F30" s="195">
        <v>0.49176587641952857</v>
      </c>
      <c r="G30" s="219">
        <f t="shared" si="0"/>
        <v>0</v>
      </c>
      <c r="H30" s="195">
        <v>0.1445431776855251</v>
      </c>
      <c r="I30" s="219">
        <f t="shared" si="1"/>
        <v>0</v>
      </c>
      <c r="J30" s="195">
        <v>1.9538889079493603E-2</v>
      </c>
      <c r="K30" s="220">
        <f>ROUND(C30*J30*入力表!D$67,0)</f>
        <v>0</v>
      </c>
      <c r="L30" s="199"/>
      <c r="M30" s="199"/>
      <c r="N30" s="200">
        <f t="shared" si="2"/>
        <v>0</v>
      </c>
      <c r="O30" s="201">
        <v>0.91376164257493298</v>
      </c>
      <c r="P30" s="202">
        <f t="shared" si="3"/>
        <v>0</v>
      </c>
      <c r="Q30" s="203"/>
      <c r="R30" s="202">
        <v>0</v>
      </c>
      <c r="S30" s="201">
        <f t="shared" si="4"/>
        <v>0.49176587641952857</v>
      </c>
      <c r="T30" s="207">
        <f t="shared" si="5"/>
        <v>0</v>
      </c>
      <c r="U30" s="201">
        <f t="shared" si="6"/>
        <v>0.1445431776855251</v>
      </c>
      <c r="V30" s="207">
        <f t="shared" si="7"/>
        <v>0</v>
      </c>
      <c r="W30" s="201">
        <f t="shared" si="8"/>
        <v>1.9538889079493603E-2</v>
      </c>
      <c r="X30" s="207">
        <f>ROUND(R30*W30*入力表!D$67,0)</f>
        <v>0</v>
      </c>
      <c r="Y30" s="208" t="s">
        <v>441</v>
      </c>
      <c r="Z30" s="154"/>
    </row>
    <row r="31" spans="1:26">
      <c r="A31" s="191" t="s">
        <v>442</v>
      </c>
      <c r="B31" s="192" t="s">
        <v>317</v>
      </c>
      <c r="C31" s="672">
        <f>需要増加額!X31</f>
        <v>0</v>
      </c>
      <c r="D31" s="195"/>
      <c r="E31" s="194">
        <f>中間投入計算用37!AN29</f>
        <v>0</v>
      </c>
      <c r="F31" s="195">
        <v>0.65296037467962309</v>
      </c>
      <c r="G31" s="219">
        <f t="shared" si="0"/>
        <v>0</v>
      </c>
      <c r="H31" s="195">
        <v>0.47519960171851089</v>
      </c>
      <c r="I31" s="219">
        <f t="shared" si="1"/>
        <v>0</v>
      </c>
      <c r="J31" s="195">
        <v>8.4136964578762005E-2</v>
      </c>
      <c r="K31" s="220">
        <f>ROUND(C31*J31*入力表!D$67,0)</f>
        <v>0</v>
      </c>
      <c r="L31" s="199"/>
      <c r="M31" s="199"/>
      <c r="N31" s="200">
        <f t="shared" si="2"/>
        <v>0</v>
      </c>
      <c r="O31" s="201">
        <v>0.91798522901954438</v>
      </c>
      <c r="P31" s="202">
        <f t="shared" si="3"/>
        <v>0</v>
      </c>
      <c r="Q31" s="203"/>
      <c r="R31" s="202">
        <v>0</v>
      </c>
      <c r="S31" s="201">
        <f t="shared" si="4"/>
        <v>0.65296037467962309</v>
      </c>
      <c r="T31" s="207">
        <f t="shared" si="5"/>
        <v>0</v>
      </c>
      <c r="U31" s="201">
        <f t="shared" si="6"/>
        <v>0.47519960171851089</v>
      </c>
      <c r="V31" s="207">
        <f t="shared" si="7"/>
        <v>0</v>
      </c>
      <c r="W31" s="201">
        <f t="shared" si="8"/>
        <v>8.4136964578762005E-2</v>
      </c>
      <c r="X31" s="207">
        <f>ROUND(R31*W31*入力表!D$67,0)</f>
        <v>0</v>
      </c>
      <c r="Y31" s="208" t="s">
        <v>442</v>
      </c>
      <c r="Z31" s="154"/>
    </row>
    <row r="32" spans="1:26">
      <c r="A32" s="210" t="s">
        <v>443</v>
      </c>
      <c r="B32" s="211" t="s">
        <v>1</v>
      </c>
      <c r="C32" s="673">
        <f>需要増加額!X32</f>
        <v>0</v>
      </c>
      <c r="D32" s="195"/>
      <c r="E32" s="212">
        <f>中間投入計算用37!AN30</f>
        <v>0</v>
      </c>
      <c r="F32" s="213">
        <v>0.66447748206084833</v>
      </c>
      <c r="G32" s="656">
        <f t="shared" si="0"/>
        <v>0</v>
      </c>
      <c r="H32" s="213">
        <v>0.38724671493835855</v>
      </c>
      <c r="I32" s="656">
        <f t="shared" si="1"/>
        <v>0</v>
      </c>
      <c r="J32" s="213">
        <v>0.14364082983457782</v>
      </c>
      <c r="K32" s="657">
        <f>ROUND(C32*J32*入力表!D$67,0)</f>
        <v>0</v>
      </c>
      <c r="L32" s="658"/>
      <c r="M32" s="658"/>
      <c r="N32" s="215">
        <f t="shared" si="2"/>
        <v>0</v>
      </c>
      <c r="O32" s="216">
        <v>0.57302972211078418</v>
      </c>
      <c r="P32" s="659">
        <f t="shared" si="3"/>
        <v>0</v>
      </c>
      <c r="Q32" s="203"/>
      <c r="R32" s="659">
        <v>0</v>
      </c>
      <c r="S32" s="216">
        <f t="shared" si="4"/>
        <v>0.66447748206084833</v>
      </c>
      <c r="T32" s="217">
        <f t="shared" si="5"/>
        <v>0</v>
      </c>
      <c r="U32" s="216">
        <f t="shared" si="6"/>
        <v>0.38724671493835855</v>
      </c>
      <c r="V32" s="217">
        <f t="shared" si="7"/>
        <v>0</v>
      </c>
      <c r="W32" s="216">
        <f t="shared" si="8"/>
        <v>0.14364082983457782</v>
      </c>
      <c r="X32" s="217">
        <f>ROUND(R32*W32*入力表!D$67,0)</f>
        <v>0</v>
      </c>
      <c r="Y32" s="218" t="s">
        <v>443</v>
      </c>
      <c r="Z32" s="154"/>
    </row>
    <row r="33" spans="1:26">
      <c r="A33" s="191" t="s">
        <v>444</v>
      </c>
      <c r="B33" s="192" t="s">
        <v>337</v>
      </c>
      <c r="C33" s="672">
        <f>需要増加額!X33</f>
        <v>0</v>
      </c>
      <c r="D33" s="195"/>
      <c r="E33" s="194">
        <f>中間投入計算用37!AN31</f>
        <v>0</v>
      </c>
      <c r="F33" s="195">
        <v>0.67079109520969982</v>
      </c>
      <c r="G33" s="219">
        <f t="shared" si="0"/>
        <v>0</v>
      </c>
      <c r="H33" s="195">
        <v>0.31684058835221623</v>
      </c>
      <c r="I33" s="219">
        <f t="shared" si="1"/>
        <v>0</v>
      </c>
      <c r="J33" s="195">
        <v>6.2651560325978933E-2</v>
      </c>
      <c r="K33" s="220">
        <f>ROUND(C33*J33*入力表!D$67,0)</f>
        <v>0</v>
      </c>
      <c r="L33" s="199"/>
      <c r="M33" s="199"/>
      <c r="N33" s="200">
        <f t="shared" si="2"/>
        <v>0</v>
      </c>
      <c r="O33" s="201">
        <v>0.90833928802651076</v>
      </c>
      <c r="P33" s="202">
        <f t="shared" si="3"/>
        <v>0</v>
      </c>
      <c r="Q33" s="203"/>
      <c r="R33" s="202">
        <v>0</v>
      </c>
      <c r="S33" s="201">
        <f t="shared" si="4"/>
        <v>0.67079109520969982</v>
      </c>
      <c r="T33" s="207">
        <f t="shared" si="5"/>
        <v>0</v>
      </c>
      <c r="U33" s="201">
        <f t="shared" si="6"/>
        <v>0.31684058835221623</v>
      </c>
      <c r="V33" s="207">
        <f t="shared" si="7"/>
        <v>0</v>
      </c>
      <c r="W33" s="201">
        <f t="shared" si="8"/>
        <v>6.2651560325978933E-2</v>
      </c>
      <c r="X33" s="207">
        <f>ROUND(R33*W33*入力表!D$67,0)</f>
        <v>0</v>
      </c>
      <c r="Y33" s="208" t="s">
        <v>444</v>
      </c>
      <c r="Z33" s="154"/>
    </row>
    <row r="34" spans="1:26">
      <c r="A34" s="191" t="s">
        <v>445</v>
      </c>
      <c r="B34" s="192" t="s">
        <v>2</v>
      </c>
      <c r="C34" s="672">
        <f>需要増加額!X34</f>
        <v>0</v>
      </c>
      <c r="D34" s="195"/>
      <c r="E34" s="194">
        <f>中間投入計算用37!AN32</f>
        <v>0</v>
      </c>
      <c r="F34" s="195">
        <v>0.87714454567999045</v>
      </c>
      <c r="G34" s="219">
        <f t="shared" si="0"/>
        <v>0</v>
      </c>
      <c r="H34" s="195">
        <v>3.8851422074931481E-2</v>
      </c>
      <c r="I34" s="219">
        <f t="shared" si="1"/>
        <v>0</v>
      </c>
      <c r="J34" s="195">
        <v>8.0918656218900674E-3</v>
      </c>
      <c r="K34" s="220">
        <f>ROUND(C34*J34*入力表!D$67,0)</f>
        <v>0</v>
      </c>
      <c r="L34" s="199"/>
      <c r="M34" s="199"/>
      <c r="N34" s="200">
        <f t="shared" si="2"/>
        <v>0</v>
      </c>
      <c r="O34" s="201">
        <v>0.96592867931083104</v>
      </c>
      <c r="P34" s="202">
        <f t="shared" si="3"/>
        <v>0</v>
      </c>
      <c r="Q34" s="203"/>
      <c r="R34" s="202">
        <v>0</v>
      </c>
      <c r="S34" s="201">
        <f t="shared" si="4"/>
        <v>0.87714454567999045</v>
      </c>
      <c r="T34" s="207">
        <f t="shared" si="5"/>
        <v>0</v>
      </c>
      <c r="U34" s="201">
        <f t="shared" si="6"/>
        <v>3.8851422074931481E-2</v>
      </c>
      <c r="V34" s="207">
        <f t="shared" si="7"/>
        <v>0</v>
      </c>
      <c r="W34" s="201">
        <f t="shared" si="8"/>
        <v>8.0918656218900674E-3</v>
      </c>
      <c r="X34" s="207">
        <f>ROUND(R34*W34*入力表!D$67,0)</f>
        <v>0</v>
      </c>
      <c r="Y34" s="208" t="s">
        <v>445</v>
      </c>
      <c r="Z34" s="154"/>
    </row>
    <row r="35" spans="1:26">
      <c r="A35" s="191" t="s">
        <v>447</v>
      </c>
      <c r="B35" s="192" t="s">
        <v>577</v>
      </c>
      <c r="C35" s="672">
        <f>需要増加額!X35</f>
        <v>0</v>
      </c>
      <c r="D35" s="195"/>
      <c r="E35" s="194">
        <f>中間投入計算用37!AN33</f>
        <v>0</v>
      </c>
      <c r="F35" s="195">
        <v>0.48674468420542594</v>
      </c>
      <c r="G35" s="219">
        <f t="shared" si="0"/>
        <v>0</v>
      </c>
      <c r="H35" s="195">
        <v>0.28799232841999295</v>
      </c>
      <c r="I35" s="219">
        <f t="shared" si="1"/>
        <v>0</v>
      </c>
      <c r="J35" s="195">
        <v>7.4304690743046908E-2</v>
      </c>
      <c r="K35" s="220">
        <f>ROUND(C35*J35*入力表!D$67,0)</f>
        <v>0</v>
      </c>
      <c r="L35" s="199"/>
      <c r="M35" s="199"/>
      <c r="N35" s="200">
        <f t="shared" si="2"/>
        <v>0</v>
      </c>
      <c r="O35" s="201">
        <v>0.67271307399315317</v>
      </c>
      <c r="P35" s="202">
        <f t="shared" si="3"/>
        <v>0</v>
      </c>
      <c r="Q35" s="203"/>
      <c r="R35" s="202">
        <v>0</v>
      </c>
      <c r="S35" s="201">
        <f t="shared" si="4"/>
        <v>0.48674468420542594</v>
      </c>
      <c r="T35" s="207">
        <f t="shared" si="5"/>
        <v>0</v>
      </c>
      <c r="U35" s="201">
        <f t="shared" si="6"/>
        <v>0.28799232841999295</v>
      </c>
      <c r="V35" s="207">
        <f t="shared" si="7"/>
        <v>0</v>
      </c>
      <c r="W35" s="201">
        <f t="shared" si="8"/>
        <v>7.4304690743046908E-2</v>
      </c>
      <c r="X35" s="207">
        <f>ROUND(R35*W35*入力表!D$67,0)</f>
        <v>0</v>
      </c>
      <c r="Y35" s="208" t="s">
        <v>447</v>
      </c>
      <c r="Z35" s="154"/>
    </row>
    <row r="36" spans="1:26">
      <c r="A36" s="191" t="s">
        <v>448</v>
      </c>
      <c r="B36" s="192" t="s">
        <v>578</v>
      </c>
      <c r="C36" s="672">
        <f>需要増加額!X36</f>
        <v>0</v>
      </c>
      <c r="D36" s="195"/>
      <c r="E36" s="194">
        <f>中間投入計算用37!AN34</f>
        <v>0</v>
      </c>
      <c r="F36" s="195">
        <v>0.52458578798055733</v>
      </c>
      <c r="G36" s="219">
        <f t="shared" si="0"/>
        <v>0</v>
      </c>
      <c r="H36" s="195">
        <v>0.1361545481069471</v>
      </c>
      <c r="I36" s="219">
        <f t="shared" si="1"/>
        <v>0</v>
      </c>
      <c r="J36" s="195">
        <v>3.5176206941504383E-2</v>
      </c>
      <c r="K36" s="220">
        <f>ROUND(C36*J36*入力表!D$67,0)</f>
        <v>0</v>
      </c>
      <c r="L36" s="199"/>
      <c r="M36" s="199"/>
      <c r="N36" s="200">
        <f t="shared" si="2"/>
        <v>0</v>
      </c>
      <c r="O36" s="201">
        <v>0.50333065744851657</v>
      </c>
      <c r="P36" s="202">
        <f t="shared" si="3"/>
        <v>0</v>
      </c>
      <c r="Q36" s="203"/>
      <c r="R36" s="202">
        <v>0</v>
      </c>
      <c r="S36" s="201">
        <f t="shared" si="4"/>
        <v>0.52458578798055733</v>
      </c>
      <c r="T36" s="207">
        <f t="shared" si="5"/>
        <v>0</v>
      </c>
      <c r="U36" s="201">
        <f t="shared" si="6"/>
        <v>0.1361545481069471</v>
      </c>
      <c r="V36" s="207">
        <f t="shared" si="7"/>
        <v>0</v>
      </c>
      <c r="W36" s="201">
        <f t="shared" si="8"/>
        <v>3.5176206941504383E-2</v>
      </c>
      <c r="X36" s="207">
        <f>ROUND(R36*W36*入力表!D$67,0)</f>
        <v>0</v>
      </c>
      <c r="Y36" s="208" t="s">
        <v>448</v>
      </c>
      <c r="Z36" s="154"/>
    </row>
    <row r="37" spans="1:26">
      <c r="A37" s="210" t="s">
        <v>449</v>
      </c>
      <c r="B37" s="211" t="s">
        <v>3</v>
      </c>
      <c r="C37" s="673">
        <f>需要増加額!X37</f>
        <v>0</v>
      </c>
      <c r="D37" s="195"/>
      <c r="E37" s="212">
        <f>中間投入計算用37!AN35</f>
        <v>0</v>
      </c>
      <c r="F37" s="213">
        <v>0.71869919729080367</v>
      </c>
      <c r="G37" s="656">
        <f t="shared" si="0"/>
        <v>0</v>
      </c>
      <c r="H37" s="213">
        <v>0.36792667941880647</v>
      </c>
      <c r="I37" s="656">
        <f t="shared" si="1"/>
        <v>0</v>
      </c>
      <c r="J37" s="213">
        <v>5.8860414740122373E-2</v>
      </c>
      <c r="K37" s="657">
        <f>ROUND(C37*J37*入力表!D$67,0)</f>
        <v>0</v>
      </c>
      <c r="L37" s="658"/>
      <c r="M37" s="658"/>
      <c r="N37" s="215">
        <f t="shared" si="2"/>
        <v>0</v>
      </c>
      <c r="O37" s="216">
        <v>1</v>
      </c>
      <c r="P37" s="659">
        <f t="shared" si="3"/>
        <v>0</v>
      </c>
      <c r="Q37" s="203"/>
      <c r="R37" s="659">
        <v>0</v>
      </c>
      <c r="S37" s="216">
        <f t="shared" si="4"/>
        <v>0.71869919729080367</v>
      </c>
      <c r="T37" s="217">
        <f t="shared" si="5"/>
        <v>0</v>
      </c>
      <c r="U37" s="216">
        <f t="shared" si="6"/>
        <v>0.36792667941880647</v>
      </c>
      <c r="V37" s="217">
        <f t="shared" si="7"/>
        <v>0</v>
      </c>
      <c r="W37" s="216">
        <f t="shared" si="8"/>
        <v>5.8860414740122373E-2</v>
      </c>
      <c r="X37" s="217">
        <f>ROUND(R37*W37*入力表!D$67,0)</f>
        <v>0</v>
      </c>
      <c r="Y37" s="218" t="s">
        <v>449</v>
      </c>
      <c r="Z37" s="154"/>
    </row>
    <row r="38" spans="1:26">
      <c r="A38" s="191" t="s">
        <v>450</v>
      </c>
      <c r="B38" s="192" t="s">
        <v>339</v>
      </c>
      <c r="C38" s="672">
        <f>需要増加額!X38</f>
        <v>0</v>
      </c>
      <c r="D38" s="195"/>
      <c r="E38" s="194">
        <f>中間投入計算用37!AN36</f>
        <v>0</v>
      </c>
      <c r="F38" s="195">
        <v>0.72811938208950477</v>
      </c>
      <c r="G38" s="219">
        <f t="shared" si="0"/>
        <v>0</v>
      </c>
      <c r="H38" s="195">
        <v>0.50850501932958936</v>
      </c>
      <c r="I38" s="219">
        <f t="shared" si="1"/>
        <v>0</v>
      </c>
      <c r="J38" s="195">
        <v>7.5095852490573836E-2</v>
      </c>
      <c r="K38" s="220">
        <f>ROUND(C38*J38*入力表!D$67,0)</f>
        <v>0</v>
      </c>
      <c r="L38" s="199"/>
      <c r="M38" s="199"/>
      <c r="N38" s="200">
        <f t="shared" si="2"/>
        <v>0</v>
      </c>
      <c r="O38" s="201">
        <v>0.92706160694829254</v>
      </c>
      <c r="P38" s="202">
        <f t="shared" si="3"/>
        <v>0</v>
      </c>
      <c r="Q38" s="203"/>
      <c r="R38" s="202">
        <v>0</v>
      </c>
      <c r="S38" s="201">
        <f t="shared" si="4"/>
        <v>0.72811938208950477</v>
      </c>
      <c r="T38" s="207">
        <f t="shared" si="5"/>
        <v>0</v>
      </c>
      <c r="U38" s="201">
        <f t="shared" si="6"/>
        <v>0.50850501932958936</v>
      </c>
      <c r="V38" s="207">
        <f t="shared" si="7"/>
        <v>0</v>
      </c>
      <c r="W38" s="201">
        <f t="shared" si="8"/>
        <v>7.5095852490573836E-2</v>
      </c>
      <c r="X38" s="207">
        <f>ROUND(R38*W38*入力表!D$67,0)</f>
        <v>0</v>
      </c>
      <c r="Y38" s="208" t="s">
        <v>450</v>
      </c>
      <c r="Z38" s="154"/>
    </row>
    <row r="39" spans="1:26">
      <c r="A39" s="191" t="s">
        <v>451</v>
      </c>
      <c r="B39" s="192" t="s">
        <v>579</v>
      </c>
      <c r="C39" s="672">
        <f>需要増加額!X39</f>
        <v>0</v>
      </c>
      <c r="D39" s="195"/>
      <c r="E39" s="194">
        <f>中間投入計算用37!AN37</f>
        <v>0</v>
      </c>
      <c r="F39" s="195">
        <v>0.62625293040849728</v>
      </c>
      <c r="G39" s="219">
        <f t="shared" si="0"/>
        <v>0</v>
      </c>
      <c r="H39" s="195">
        <v>0.51162407626562767</v>
      </c>
      <c r="I39" s="219">
        <f t="shared" si="1"/>
        <v>0</v>
      </c>
      <c r="J39" s="195">
        <v>0.12399733701732213</v>
      </c>
      <c r="K39" s="220">
        <f>ROUND(C39*J39*入力表!D$67,0)</f>
        <v>0</v>
      </c>
      <c r="L39" s="199"/>
      <c r="M39" s="199"/>
      <c r="N39" s="200">
        <f t="shared" si="2"/>
        <v>0</v>
      </c>
      <c r="O39" s="201">
        <v>0.99531583911190746</v>
      </c>
      <c r="P39" s="202">
        <f t="shared" si="3"/>
        <v>0</v>
      </c>
      <c r="Q39" s="203"/>
      <c r="R39" s="202">
        <v>0</v>
      </c>
      <c r="S39" s="201">
        <f t="shared" si="4"/>
        <v>0.62625293040849728</v>
      </c>
      <c r="T39" s="207">
        <f t="shared" si="5"/>
        <v>0</v>
      </c>
      <c r="U39" s="201">
        <f t="shared" si="6"/>
        <v>0.51162407626562767</v>
      </c>
      <c r="V39" s="207">
        <f t="shared" si="7"/>
        <v>0</v>
      </c>
      <c r="W39" s="201">
        <f t="shared" si="8"/>
        <v>0.12399733701732213</v>
      </c>
      <c r="X39" s="207">
        <f>ROUND(R39*W39*入力表!D$67,0)</f>
        <v>0</v>
      </c>
      <c r="Y39" s="208" t="s">
        <v>451</v>
      </c>
      <c r="Z39" s="154"/>
    </row>
    <row r="40" spans="1:26">
      <c r="A40" s="191" t="s">
        <v>452</v>
      </c>
      <c r="B40" s="192" t="s">
        <v>580</v>
      </c>
      <c r="C40" s="672">
        <f>需要増加額!X40</f>
        <v>0</v>
      </c>
      <c r="D40" s="195"/>
      <c r="E40" s="194">
        <f>中間投入計算用37!AN38</f>
        <v>0</v>
      </c>
      <c r="F40" s="195">
        <v>0.56885505005013515</v>
      </c>
      <c r="G40" s="219">
        <f t="shared" si="0"/>
        <v>0</v>
      </c>
      <c r="H40" s="195">
        <v>0.48048129705477471</v>
      </c>
      <c r="I40" s="219">
        <f t="shared" si="1"/>
        <v>0</v>
      </c>
      <c r="J40" s="195">
        <v>0.10983837800173349</v>
      </c>
      <c r="K40" s="220">
        <f>ROUND(C40*J40*入力表!D$67,0)</f>
        <v>0</v>
      </c>
      <c r="L40" s="199"/>
      <c r="M40" s="199"/>
      <c r="N40" s="200">
        <f t="shared" si="2"/>
        <v>0</v>
      </c>
      <c r="O40" s="201">
        <v>0.97821549001766317</v>
      </c>
      <c r="P40" s="202">
        <f t="shared" si="3"/>
        <v>0</v>
      </c>
      <c r="Q40" s="203"/>
      <c r="R40" s="202">
        <v>0</v>
      </c>
      <c r="S40" s="201">
        <f t="shared" si="4"/>
        <v>0.56885505005013515</v>
      </c>
      <c r="T40" s="207">
        <f t="shared" si="5"/>
        <v>0</v>
      </c>
      <c r="U40" s="201">
        <f t="shared" si="6"/>
        <v>0.48048129705477471</v>
      </c>
      <c r="V40" s="207">
        <f t="shared" si="7"/>
        <v>0</v>
      </c>
      <c r="W40" s="201">
        <f t="shared" si="8"/>
        <v>0.10983837800173349</v>
      </c>
      <c r="X40" s="207">
        <f>ROUND(R40*W40*入力表!D$67,0)</f>
        <v>0</v>
      </c>
      <c r="Y40" s="208" t="s">
        <v>452</v>
      </c>
      <c r="Z40" s="154"/>
    </row>
    <row r="41" spans="1:26">
      <c r="A41" s="191" t="s">
        <v>453</v>
      </c>
      <c r="B41" s="192" t="s">
        <v>320</v>
      </c>
      <c r="C41" s="672">
        <f>需要増加額!X41</f>
        <v>0</v>
      </c>
      <c r="D41" s="195"/>
      <c r="E41" s="194">
        <f>中間投入計算用37!AN39</f>
        <v>0</v>
      </c>
      <c r="F41" s="195">
        <v>0.61741257856329357</v>
      </c>
      <c r="G41" s="219">
        <f t="shared" si="0"/>
        <v>0</v>
      </c>
      <c r="H41" s="195">
        <v>0.38043033994033482</v>
      </c>
      <c r="I41" s="219">
        <f t="shared" si="1"/>
        <v>0</v>
      </c>
      <c r="J41" s="195">
        <v>0.14941898435352283</v>
      </c>
      <c r="K41" s="220">
        <f>ROUND(C41*J41*入力表!D$67,0)</f>
        <v>0</v>
      </c>
      <c r="L41" s="199"/>
      <c r="M41" s="199"/>
      <c r="N41" s="200">
        <f t="shared" si="2"/>
        <v>0</v>
      </c>
      <c r="O41" s="201">
        <v>0.58108109342862813</v>
      </c>
      <c r="P41" s="202">
        <f t="shared" si="3"/>
        <v>0</v>
      </c>
      <c r="Q41" s="203"/>
      <c r="R41" s="202">
        <v>0</v>
      </c>
      <c r="S41" s="201">
        <f t="shared" si="4"/>
        <v>0.61741257856329357</v>
      </c>
      <c r="T41" s="207">
        <f t="shared" si="5"/>
        <v>0</v>
      </c>
      <c r="U41" s="201">
        <f t="shared" si="6"/>
        <v>0.38043033994033482</v>
      </c>
      <c r="V41" s="207">
        <f t="shared" si="7"/>
        <v>0</v>
      </c>
      <c r="W41" s="201">
        <f t="shared" si="8"/>
        <v>0.14941898435352283</v>
      </c>
      <c r="X41" s="207">
        <f>ROUND(R41*W41*入力表!D$67,0)</f>
        <v>0</v>
      </c>
      <c r="Y41" s="208" t="s">
        <v>453</v>
      </c>
      <c r="Z41" s="154"/>
    </row>
    <row r="42" spans="1:26">
      <c r="A42" s="210" t="s">
        <v>454</v>
      </c>
      <c r="B42" s="211" t="s">
        <v>581</v>
      </c>
      <c r="C42" s="673">
        <f>需要増加額!X42</f>
        <v>0</v>
      </c>
      <c r="D42" s="195"/>
      <c r="E42" s="212">
        <f>中間投入計算用37!AN40</f>
        <v>0</v>
      </c>
      <c r="F42" s="213">
        <v>0.52794012936392209</v>
      </c>
      <c r="G42" s="656">
        <f t="shared" si="0"/>
        <v>0</v>
      </c>
      <c r="H42" s="213">
        <v>0.25368235180397458</v>
      </c>
      <c r="I42" s="656">
        <f t="shared" si="1"/>
        <v>0</v>
      </c>
      <c r="J42" s="213">
        <v>0.18384598314266382</v>
      </c>
      <c r="K42" s="657">
        <f>ROUND(C42*J42*入力表!D$67,0)</f>
        <v>0</v>
      </c>
      <c r="L42" s="658"/>
      <c r="M42" s="658"/>
      <c r="N42" s="215">
        <f t="shared" si="2"/>
        <v>0</v>
      </c>
      <c r="O42" s="216">
        <v>0.74987303323599219</v>
      </c>
      <c r="P42" s="659">
        <f t="shared" si="3"/>
        <v>0</v>
      </c>
      <c r="Q42" s="203"/>
      <c r="R42" s="659">
        <v>0</v>
      </c>
      <c r="S42" s="216">
        <f t="shared" si="4"/>
        <v>0.52794012936392209</v>
      </c>
      <c r="T42" s="217">
        <f t="shared" si="5"/>
        <v>0</v>
      </c>
      <c r="U42" s="216">
        <f t="shared" si="6"/>
        <v>0.25368235180397458</v>
      </c>
      <c r="V42" s="217">
        <f t="shared" si="7"/>
        <v>0</v>
      </c>
      <c r="W42" s="216">
        <f t="shared" si="8"/>
        <v>0.18384598314266382</v>
      </c>
      <c r="X42" s="217">
        <f>ROUND(R42*W42*入力表!D$67,0)</f>
        <v>0</v>
      </c>
      <c r="Y42" s="218" t="s">
        <v>454</v>
      </c>
      <c r="Z42" s="154"/>
    </row>
    <row r="43" spans="1:26">
      <c r="A43" s="191" t="s">
        <v>455</v>
      </c>
      <c r="B43" s="192" t="s">
        <v>582</v>
      </c>
      <c r="C43" s="672">
        <f>需要増加額!X43</f>
        <v>0</v>
      </c>
      <c r="D43" s="195"/>
      <c r="E43" s="194">
        <f>中間投入計算用37!AN41</f>
        <v>0</v>
      </c>
      <c r="F43" s="195">
        <v>0</v>
      </c>
      <c r="G43" s="219">
        <f t="shared" si="0"/>
        <v>0</v>
      </c>
      <c r="H43" s="195">
        <v>0</v>
      </c>
      <c r="I43" s="219">
        <f t="shared" si="1"/>
        <v>0</v>
      </c>
      <c r="J43" s="195">
        <v>0</v>
      </c>
      <c r="K43" s="220">
        <f>ROUND(C43*J43*入力表!D$67,0)</f>
        <v>0</v>
      </c>
      <c r="L43" s="199"/>
      <c r="M43" s="199"/>
      <c r="N43" s="200">
        <f t="shared" si="2"/>
        <v>0</v>
      </c>
      <c r="O43" s="201">
        <v>1</v>
      </c>
      <c r="P43" s="202">
        <f t="shared" si="3"/>
        <v>0</v>
      </c>
      <c r="Q43" s="203"/>
      <c r="R43" s="202">
        <v>0</v>
      </c>
      <c r="S43" s="201">
        <f t="shared" si="4"/>
        <v>0</v>
      </c>
      <c r="T43" s="207">
        <f t="shared" si="5"/>
        <v>0</v>
      </c>
      <c r="U43" s="201">
        <f t="shared" si="6"/>
        <v>0</v>
      </c>
      <c r="V43" s="207">
        <f t="shared" si="7"/>
        <v>0</v>
      </c>
      <c r="W43" s="201">
        <f t="shared" si="8"/>
        <v>0</v>
      </c>
      <c r="X43" s="207">
        <f>ROUND(R43*W43*入力表!D$67,0)</f>
        <v>0</v>
      </c>
      <c r="Y43" s="208" t="s">
        <v>455</v>
      </c>
      <c r="Z43" s="154"/>
    </row>
    <row r="44" spans="1:26">
      <c r="A44" s="191" t="s">
        <v>456</v>
      </c>
      <c r="B44" s="192" t="s">
        <v>583</v>
      </c>
      <c r="C44" s="672">
        <f>需要増加額!X44</f>
        <v>0</v>
      </c>
      <c r="D44" s="213"/>
      <c r="E44" s="194">
        <f>中間投入計算用37!AN42</f>
        <v>0</v>
      </c>
      <c r="F44" s="195">
        <v>0.34492456959318341</v>
      </c>
      <c r="G44" s="219">
        <f t="shared" si="0"/>
        <v>0</v>
      </c>
      <c r="H44" s="195">
        <v>1.0584388027659203E-2</v>
      </c>
      <c r="I44" s="219">
        <f t="shared" si="1"/>
        <v>0</v>
      </c>
      <c r="J44" s="195">
        <v>7.8217961839619897E-4</v>
      </c>
      <c r="K44" s="220">
        <f>ROUND(C44*J44*入力表!D$67,0)</f>
        <v>0</v>
      </c>
      <c r="L44" s="199"/>
      <c r="M44" s="199"/>
      <c r="N44" s="200">
        <f t="shared" si="2"/>
        <v>0</v>
      </c>
      <c r="O44" s="201">
        <v>0.97203549558731928</v>
      </c>
      <c r="P44" s="202">
        <f t="shared" si="3"/>
        <v>0</v>
      </c>
      <c r="Q44" s="660"/>
      <c r="R44" s="202">
        <v>0</v>
      </c>
      <c r="S44" s="201">
        <f t="shared" si="4"/>
        <v>0.34492456959318341</v>
      </c>
      <c r="T44" s="207">
        <f t="shared" si="5"/>
        <v>0</v>
      </c>
      <c r="U44" s="201">
        <f t="shared" si="6"/>
        <v>1.0584388027659203E-2</v>
      </c>
      <c r="V44" s="207">
        <f t="shared" si="7"/>
        <v>0</v>
      </c>
      <c r="W44" s="201">
        <f t="shared" si="8"/>
        <v>7.8217961839619897E-4</v>
      </c>
      <c r="X44" s="207">
        <f>ROUND(R44*W44*入力表!D$67,0)</f>
        <v>0</v>
      </c>
      <c r="Y44" s="208" t="s">
        <v>456</v>
      </c>
      <c r="Z44" s="154"/>
    </row>
    <row r="45" spans="1:26" ht="13.15" thickBot="1">
      <c r="A45" s="1149" t="s">
        <v>109</v>
      </c>
      <c r="B45" s="1150"/>
      <c r="C45" s="674">
        <f>SUM(C8:C44)</f>
        <v>0</v>
      </c>
      <c r="D45" s="221"/>
      <c r="E45" s="222">
        <f>SUM(E8:E44)</f>
        <v>0</v>
      </c>
      <c r="F45" s="221">
        <v>0.47503285604277029</v>
      </c>
      <c r="G45" s="223">
        <f>SUM(G8:G44)</f>
        <v>0</v>
      </c>
      <c r="H45" s="221">
        <v>0.23424947464242291</v>
      </c>
      <c r="I45" s="223">
        <f>SUM(I8:I44)</f>
        <v>0</v>
      </c>
      <c r="J45" s="221">
        <v>6.5970841605538275E-2</v>
      </c>
      <c r="K45" s="224">
        <f>SUM(K8:K44)</f>
        <v>0</v>
      </c>
      <c r="L45" s="225"/>
      <c r="M45" s="225"/>
      <c r="N45" s="226">
        <f t="shared" ref="N45" si="9">E45</f>
        <v>0</v>
      </c>
      <c r="O45" s="227">
        <v>0.5602365577454772</v>
      </c>
      <c r="P45" s="228">
        <f>SUM(P8:P44)</f>
        <v>0</v>
      </c>
      <c r="Q45" s="229"/>
      <c r="R45" s="230">
        <f>SUM(R8:R44)</f>
        <v>0</v>
      </c>
      <c r="S45" s="227">
        <f t="shared" ref="S45" si="10">F45</f>
        <v>0.47503285604277029</v>
      </c>
      <c r="T45" s="231">
        <f>SUM(T8:T44)</f>
        <v>0</v>
      </c>
      <c r="U45" s="227">
        <f t="shared" ref="U45" si="11">H45</f>
        <v>0.23424947464242291</v>
      </c>
      <c r="V45" s="231">
        <f>SUM(V8:V44)</f>
        <v>0</v>
      </c>
      <c r="W45" s="227">
        <f t="shared" ref="W45" si="12">J45</f>
        <v>6.5970841605538275E-2</v>
      </c>
      <c r="X45" s="231">
        <f>SUM(X8:X44)</f>
        <v>0</v>
      </c>
      <c r="Y45" s="232"/>
      <c r="Z45" s="154"/>
    </row>
    <row r="46" spans="1:26" ht="13.15" thickTop="1">
      <c r="A46" s="154"/>
      <c r="B46" s="154"/>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row>
    <row r="47" spans="1:26" ht="13.15" thickBot="1">
      <c r="A47" s="154"/>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row>
    <row r="48" spans="1:26" ht="13.15" thickTop="1">
      <c r="A48" s="1151"/>
      <c r="B48" s="1152"/>
      <c r="C48" s="233" t="s">
        <v>110</v>
      </c>
      <c r="D48" s="234"/>
      <c r="E48" s="234"/>
      <c r="F48" s="234"/>
      <c r="G48" s="234"/>
      <c r="H48" s="234"/>
      <c r="I48" s="234"/>
      <c r="J48" s="234"/>
      <c r="K48" s="235"/>
      <c r="L48" s="236"/>
      <c r="M48" s="236"/>
      <c r="N48" s="233"/>
      <c r="O48" s="234"/>
      <c r="P48" s="234"/>
      <c r="Q48" s="234"/>
      <c r="R48" s="234"/>
      <c r="S48" s="235"/>
      <c r="T48" s="154"/>
      <c r="U48" s="237" t="s">
        <v>111</v>
      </c>
      <c r="V48" s="238"/>
      <c r="W48" s="238"/>
      <c r="X48" s="238"/>
      <c r="Y48" s="166"/>
      <c r="Z48" s="154"/>
    </row>
    <row r="49" spans="1:26">
      <c r="A49" s="1153"/>
      <c r="B49" s="1154"/>
      <c r="C49" s="239" t="s">
        <v>112</v>
      </c>
      <c r="D49" s="240"/>
      <c r="E49" s="241"/>
      <c r="F49" s="242" t="s">
        <v>113</v>
      </c>
      <c r="G49" s="242" t="s">
        <v>114</v>
      </c>
      <c r="H49" s="240"/>
      <c r="I49" s="240" t="s">
        <v>115</v>
      </c>
      <c r="J49" s="242"/>
      <c r="K49" s="243" t="s">
        <v>60</v>
      </c>
      <c r="L49" s="236"/>
      <c r="M49" s="236"/>
      <c r="N49" s="244"/>
      <c r="O49" s="245" t="s">
        <v>56</v>
      </c>
      <c r="P49" s="246"/>
      <c r="Q49" s="241" t="s">
        <v>57</v>
      </c>
      <c r="R49" s="240"/>
      <c r="S49" s="243" t="s">
        <v>61</v>
      </c>
      <c r="T49" s="154"/>
      <c r="U49" s="247"/>
      <c r="V49" s="248"/>
      <c r="W49" s="248"/>
      <c r="X49" s="248"/>
      <c r="Y49" s="249"/>
      <c r="Z49" s="154"/>
    </row>
    <row r="50" spans="1:26">
      <c r="A50" s="1153"/>
      <c r="B50" s="1154"/>
      <c r="C50" s="250" t="s">
        <v>116</v>
      </c>
      <c r="D50" s="242" t="s">
        <v>117</v>
      </c>
      <c r="E50" s="245" t="s">
        <v>118</v>
      </c>
      <c r="F50" s="251" t="s">
        <v>119</v>
      </c>
      <c r="G50" s="251" t="s">
        <v>119</v>
      </c>
      <c r="H50" s="242"/>
      <c r="I50" s="240" t="s">
        <v>120</v>
      </c>
      <c r="J50" s="251" t="s">
        <v>66</v>
      </c>
      <c r="K50" s="243"/>
      <c r="L50" s="236"/>
      <c r="M50" s="236"/>
      <c r="N50" s="250" t="s">
        <v>56</v>
      </c>
      <c r="O50" s="245"/>
      <c r="P50" s="242" t="s">
        <v>57</v>
      </c>
      <c r="Q50" s="251"/>
      <c r="R50" s="242"/>
      <c r="S50" s="243"/>
      <c r="T50" s="154"/>
      <c r="U50" s="252" t="s">
        <v>121</v>
      </c>
      <c r="V50" s="253" t="s">
        <v>122</v>
      </c>
      <c r="W50" s="253" t="s">
        <v>123</v>
      </c>
      <c r="X50" s="253" t="s">
        <v>124</v>
      </c>
      <c r="Y50" s="249"/>
      <c r="Z50" s="154"/>
    </row>
    <row r="51" spans="1:26">
      <c r="A51" s="1153"/>
      <c r="B51" s="1154"/>
      <c r="C51" s="250"/>
      <c r="D51" s="251" t="s">
        <v>125</v>
      </c>
      <c r="E51" s="245"/>
      <c r="F51" s="251" t="s">
        <v>126</v>
      </c>
      <c r="G51" s="251" t="s">
        <v>127</v>
      </c>
      <c r="H51" s="251" t="s">
        <v>76</v>
      </c>
      <c r="I51" s="240"/>
      <c r="J51" s="251"/>
      <c r="K51" s="243" t="s">
        <v>78</v>
      </c>
      <c r="L51" s="236"/>
      <c r="M51" s="236"/>
      <c r="N51" s="250" t="s">
        <v>70</v>
      </c>
      <c r="O51" s="245" t="s">
        <v>71</v>
      </c>
      <c r="P51" s="251" t="s">
        <v>72</v>
      </c>
      <c r="Q51" s="251" t="s">
        <v>73</v>
      </c>
      <c r="R51" s="251" t="s">
        <v>74</v>
      </c>
      <c r="S51" s="243" t="s">
        <v>75</v>
      </c>
      <c r="T51" s="154"/>
      <c r="U51" s="252"/>
      <c r="V51" s="253" t="s">
        <v>78</v>
      </c>
      <c r="W51" s="253" t="s">
        <v>78</v>
      </c>
      <c r="X51" s="253"/>
      <c r="Y51" s="249"/>
      <c r="Z51" s="154"/>
    </row>
    <row r="52" spans="1:26">
      <c r="A52" s="1155"/>
      <c r="B52" s="1156"/>
      <c r="C52" s="254" t="s">
        <v>128</v>
      </c>
      <c r="D52" s="255" t="s">
        <v>129</v>
      </c>
      <c r="E52" s="256" t="s">
        <v>130</v>
      </c>
      <c r="F52" s="255" t="s">
        <v>131</v>
      </c>
      <c r="G52" s="255" t="s">
        <v>132</v>
      </c>
      <c r="H52" s="255" t="s">
        <v>133</v>
      </c>
      <c r="I52" s="257" t="s">
        <v>134</v>
      </c>
      <c r="J52" s="255" t="s">
        <v>135</v>
      </c>
      <c r="K52" s="258" t="s">
        <v>136</v>
      </c>
      <c r="L52" s="236"/>
      <c r="M52" s="236"/>
      <c r="N52" s="254" t="s">
        <v>137</v>
      </c>
      <c r="O52" s="256" t="s">
        <v>138</v>
      </c>
      <c r="P52" s="255" t="s">
        <v>139</v>
      </c>
      <c r="Q52" s="255" t="s">
        <v>140</v>
      </c>
      <c r="R52" s="255" t="s">
        <v>141</v>
      </c>
      <c r="S52" s="258" t="s">
        <v>142</v>
      </c>
      <c r="T52" s="154"/>
      <c r="U52" s="259" t="s">
        <v>143</v>
      </c>
      <c r="V52" s="260" t="s">
        <v>144</v>
      </c>
      <c r="W52" s="260" t="s">
        <v>145</v>
      </c>
      <c r="X52" s="260" t="s">
        <v>146</v>
      </c>
      <c r="Y52" s="261"/>
      <c r="Z52" s="154"/>
    </row>
    <row r="53" spans="1:26">
      <c r="A53" s="191" t="s">
        <v>96</v>
      </c>
      <c r="B53" s="192" t="str">
        <f>B8</f>
        <v>農林漁業</v>
      </c>
      <c r="C53" s="262">
        <f t="shared" ref="C53:C89" si="13">I8+V8</f>
        <v>0</v>
      </c>
      <c r="D53" s="1147"/>
      <c r="E53" s="1147"/>
      <c r="F53" s="263">
        <v>1.1563150671807043E-2</v>
      </c>
      <c r="G53" s="264">
        <f t="shared" ref="G53:G86" si="14">F53*E$90</f>
        <v>0</v>
      </c>
      <c r="H53" s="263">
        <f t="shared" ref="H53:H89" si="15">O8</f>
        <v>0.31665078240186373</v>
      </c>
      <c r="I53" s="265">
        <f>G53*H53</f>
        <v>0</v>
      </c>
      <c r="J53" s="266"/>
      <c r="K53" s="267">
        <f t="array" ref="K53:K89">MMULT('逆行列表（開放）37'!C7:AM43,計算表!I53:I89)</f>
        <v>0</v>
      </c>
      <c r="L53" s="270"/>
      <c r="M53" s="270"/>
      <c r="N53" s="271">
        <f t="shared" ref="N53:N89" si="16">S8</f>
        <v>0.43410568475087791</v>
      </c>
      <c r="O53" s="272">
        <f>K53*N53</f>
        <v>0</v>
      </c>
      <c r="P53" s="263">
        <f t="shared" ref="P53:P89" si="17">U8</f>
        <v>8.6226713111170653E-2</v>
      </c>
      <c r="Q53" s="264">
        <f>K53*P53</f>
        <v>0</v>
      </c>
      <c r="R53" s="263">
        <f t="shared" ref="R53:R89" si="18">W8</f>
        <v>0.28498850639552104</v>
      </c>
      <c r="S53" s="273">
        <f>ROUND(K53*R53*入力表!D$67,0)</f>
        <v>0</v>
      </c>
      <c r="T53" s="274"/>
      <c r="U53" s="275">
        <f t="shared" ref="U53:U89" si="19">C8+R8+K53</f>
        <v>0</v>
      </c>
      <c r="V53" s="276">
        <f t="shared" ref="V53:V89" si="20">G8+T8+O53</f>
        <v>0</v>
      </c>
      <c r="W53" s="276">
        <f t="shared" ref="W53:W89" si="21">I8+V8+Q53</f>
        <v>0</v>
      </c>
      <c r="X53" s="277">
        <f t="shared" ref="X53:X89" si="22">K8+X8+S53</f>
        <v>0</v>
      </c>
      <c r="Y53" s="208" t="s">
        <v>96</v>
      </c>
      <c r="Z53" s="154"/>
    </row>
    <row r="54" spans="1:26">
      <c r="A54" s="191" t="s">
        <v>97</v>
      </c>
      <c r="B54" s="192" t="str">
        <f t="shared" ref="B54:B89" si="23">B9</f>
        <v>鉱業</v>
      </c>
      <c r="C54" s="262">
        <f t="shared" si="13"/>
        <v>0</v>
      </c>
      <c r="D54" s="1148"/>
      <c r="E54" s="1148"/>
      <c r="F54" s="263">
        <v>-1.9791443169545648E-5</v>
      </c>
      <c r="G54" s="264">
        <f t="shared" si="14"/>
        <v>0</v>
      </c>
      <c r="H54" s="263">
        <f t="shared" si="15"/>
        <v>8.927237705884665E-2</v>
      </c>
      <c r="I54" s="265">
        <f t="shared" ref="I54:I89" si="24">G54*H54</f>
        <v>0</v>
      </c>
      <c r="J54" s="266"/>
      <c r="K54" s="268">
        <v>0</v>
      </c>
      <c r="L54" s="270"/>
      <c r="M54" s="270"/>
      <c r="N54" s="271">
        <f t="shared" si="16"/>
        <v>0.37823593241357928</v>
      </c>
      <c r="O54" s="272">
        <f t="shared" ref="O54:O89" si="25">K54*N54</f>
        <v>0</v>
      </c>
      <c r="P54" s="263">
        <f t="shared" si="17"/>
        <v>0.16369555107735234</v>
      </c>
      <c r="Q54" s="264">
        <f t="shared" ref="Q54:Q89" si="26">K54*P54</f>
        <v>0</v>
      </c>
      <c r="R54" s="263">
        <f t="shared" si="18"/>
        <v>5.1309874438071619E-2</v>
      </c>
      <c r="S54" s="273">
        <f>ROUND(K54*R54*入力表!D$67,0)</f>
        <v>0</v>
      </c>
      <c r="T54" s="274"/>
      <c r="U54" s="275">
        <f t="shared" si="19"/>
        <v>0</v>
      </c>
      <c r="V54" s="276">
        <f t="shared" si="20"/>
        <v>0</v>
      </c>
      <c r="W54" s="276">
        <f t="shared" si="21"/>
        <v>0</v>
      </c>
      <c r="X54" s="277">
        <f t="shared" si="22"/>
        <v>0</v>
      </c>
      <c r="Y54" s="208" t="s">
        <v>97</v>
      </c>
      <c r="Z54" s="154"/>
    </row>
    <row r="55" spans="1:26">
      <c r="A55" s="191" t="s">
        <v>98</v>
      </c>
      <c r="B55" s="192" t="str">
        <f t="shared" si="23"/>
        <v>飲食料品　　　　　　　</v>
      </c>
      <c r="C55" s="262">
        <f t="shared" si="13"/>
        <v>0</v>
      </c>
      <c r="D55" s="1148"/>
      <c r="E55" s="1148"/>
      <c r="F55" s="263">
        <v>8.8037062176168135E-2</v>
      </c>
      <c r="G55" s="264">
        <f t="shared" si="14"/>
        <v>0</v>
      </c>
      <c r="H55" s="263">
        <f t="shared" si="15"/>
        <v>0.16172135353990696</v>
      </c>
      <c r="I55" s="265">
        <f t="shared" si="24"/>
        <v>0</v>
      </c>
      <c r="J55" s="266"/>
      <c r="K55" s="268">
        <v>0</v>
      </c>
      <c r="L55" s="270"/>
      <c r="M55" s="270"/>
      <c r="N55" s="271">
        <f t="shared" si="16"/>
        <v>0.38100920876040495</v>
      </c>
      <c r="O55" s="272">
        <f t="shared" si="25"/>
        <v>0</v>
      </c>
      <c r="P55" s="263">
        <f t="shared" si="17"/>
        <v>0.14570344594268039</v>
      </c>
      <c r="Q55" s="264">
        <f t="shared" si="26"/>
        <v>0</v>
      </c>
      <c r="R55" s="263">
        <f t="shared" si="18"/>
        <v>3.4293059412676637E-2</v>
      </c>
      <c r="S55" s="273">
        <f>ROUND(K55*R55*入力表!D$67,0)</f>
        <v>0</v>
      </c>
      <c r="T55" s="274"/>
      <c r="U55" s="275">
        <f t="shared" si="19"/>
        <v>0</v>
      </c>
      <c r="V55" s="276">
        <f t="shared" si="20"/>
        <v>0</v>
      </c>
      <c r="W55" s="276">
        <f t="shared" si="21"/>
        <v>0</v>
      </c>
      <c r="X55" s="277">
        <f t="shared" si="22"/>
        <v>0</v>
      </c>
      <c r="Y55" s="208" t="s">
        <v>98</v>
      </c>
      <c r="Z55" s="154"/>
    </row>
    <row r="56" spans="1:26">
      <c r="A56" s="191" t="s">
        <v>99</v>
      </c>
      <c r="B56" s="192" t="str">
        <f t="shared" si="23"/>
        <v>繊維製品　</v>
      </c>
      <c r="C56" s="262">
        <f t="shared" si="13"/>
        <v>0</v>
      </c>
      <c r="D56" s="1148"/>
      <c r="E56" s="1148"/>
      <c r="F56" s="263">
        <v>1.418281805861236E-2</v>
      </c>
      <c r="G56" s="264">
        <f t="shared" si="14"/>
        <v>0</v>
      </c>
      <c r="H56" s="263">
        <f t="shared" si="15"/>
        <v>1.2691514188115129E-2</v>
      </c>
      <c r="I56" s="265">
        <f t="shared" si="24"/>
        <v>0</v>
      </c>
      <c r="J56" s="266"/>
      <c r="K56" s="268">
        <v>0</v>
      </c>
      <c r="L56" s="270"/>
      <c r="M56" s="270"/>
      <c r="N56" s="271">
        <f t="shared" si="16"/>
        <v>0.4371484311494066</v>
      </c>
      <c r="O56" s="272">
        <f t="shared" si="25"/>
        <v>0</v>
      </c>
      <c r="P56" s="263">
        <f t="shared" si="17"/>
        <v>0.27436189237522352</v>
      </c>
      <c r="Q56" s="264">
        <f t="shared" si="26"/>
        <v>0</v>
      </c>
      <c r="R56" s="263">
        <f t="shared" si="18"/>
        <v>0.15659242399609818</v>
      </c>
      <c r="S56" s="273">
        <f>ROUND(K56*R56*入力表!D$67,0)</f>
        <v>0</v>
      </c>
      <c r="T56" s="274"/>
      <c r="U56" s="275">
        <f t="shared" si="19"/>
        <v>0</v>
      </c>
      <c r="V56" s="276">
        <f t="shared" si="20"/>
        <v>0</v>
      </c>
      <c r="W56" s="276">
        <f t="shared" si="21"/>
        <v>0</v>
      </c>
      <c r="X56" s="277">
        <f t="shared" si="22"/>
        <v>0</v>
      </c>
      <c r="Y56" s="208" t="s">
        <v>99</v>
      </c>
      <c r="Z56" s="154"/>
    </row>
    <row r="57" spans="1:26">
      <c r="A57" s="210" t="s">
        <v>100</v>
      </c>
      <c r="B57" s="211" t="str">
        <f t="shared" si="23"/>
        <v>パルプ・紙・木製品</v>
      </c>
      <c r="C57" s="278">
        <f t="shared" si="13"/>
        <v>0</v>
      </c>
      <c r="D57" s="1148"/>
      <c r="E57" s="1148"/>
      <c r="F57" s="279">
        <v>1.138232885012165E-3</v>
      </c>
      <c r="G57" s="280">
        <f t="shared" si="14"/>
        <v>0</v>
      </c>
      <c r="H57" s="279">
        <f t="shared" si="15"/>
        <v>0.16213760487906495</v>
      </c>
      <c r="I57" s="281">
        <f t="shared" si="24"/>
        <v>0</v>
      </c>
      <c r="J57" s="266"/>
      <c r="K57" s="268">
        <v>0</v>
      </c>
      <c r="L57" s="270"/>
      <c r="M57" s="270"/>
      <c r="N57" s="282">
        <f t="shared" si="16"/>
        <v>0.37450322674736575</v>
      </c>
      <c r="O57" s="281">
        <f t="shared" si="25"/>
        <v>0</v>
      </c>
      <c r="P57" s="279">
        <f t="shared" si="17"/>
        <v>0.18905336590464383</v>
      </c>
      <c r="Q57" s="280">
        <f t="shared" si="26"/>
        <v>0</v>
      </c>
      <c r="R57" s="263">
        <f t="shared" si="18"/>
        <v>5.8470363753478929E-2</v>
      </c>
      <c r="S57" s="269">
        <f>ROUND(K57*R57*入力表!D$67,0)</f>
        <v>0</v>
      </c>
      <c r="T57" s="274"/>
      <c r="U57" s="283">
        <f t="shared" si="19"/>
        <v>0</v>
      </c>
      <c r="V57" s="284">
        <f t="shared" si="20"/>
        <v>0</v>
      </c>
      <c r="W57" s="284">
        <f t="shared" si="21"/>
        <v>0</v>
      </c>
      <c r="X57" s="285">
        <f t="shared" si="22"/>
        <v>0</v>
      </c>
      <c r="Y57" s="218" t="s">
        <v>100</v>
      </c>
      <c r="Z57" s="154"/>
    </row>
    <row r="58" spans="1:26">
      <c r="A58" s="191" t="s">
        <v>101</v>
      </c>
      <c r="B58" s="192" t="str">
        <f t="shared" si="23"/>
        <v>化学製品  　　　  　</v>
      </c>
      <c r="C58" s="262">
        <f t="shared" si="13"/>
        <v>0</v>
      </c>
      <c r="D58" s="1148"/>
      <c r="E58" s="1148"/>
      <c r="F58" s="263">
        <v>8.7934731418871058E-3</v>
      </c>
      <c r="G58" s="264">
        <f t="shared" si="14"/>
        <v>0</v>
      </c>
      <c r="H58" s="263">
        <f t="shared" si="15"/>
        <v>5.5612366669059846E-2</v>
      </c>
      <c r="I58" s="265">
        <f t="shared" si="24"/>
        <v>0</v>
      </c>
      <c r="J58" s="266"/>
      <c r="K58" s="267">
        <v>0</v>
      </c>
      <c r="L58" s="270"/>
      <c r="M58" s="270"/>
      <c r="N58" s="271">
        <f t="shared" si="16"/>
        <v>0.37457213505955017</v>
      </c>
      <c r="O58" s="272">
        <f t="shared" si="25"/>
        <v>0</v>
      </c>
      <c r="P58" s="263">
        <f t="shared" si="17"/>
        <v>0.10914200256988911</v>
      </c>
      <c r="Q58" s="264">
        <f t="shared" si="26"/>
        <v>0</v>
      </c>
      <c r="R58" s="286">
        <f t="shared" si="18"/>
        <v>1.9463130729610954E-2</v>
      </c>
      <c r="S58" s="273">
        <f>ROUND(K58*R58*入力表!D$67,0)</f>
        <v>0</v>
      </c>
      <c r="T58" s="274"/>
      <c r="U58" s="275">
        <f t="shared" si="19"/>
        <v>0</v>
      </c>
      <c r="V58" s="276">
        <f t="shared" si="20"/>
        <v>0</v>
      </c>
      <c r="W58" s="276">
        <f t="shared" si="21"/>
        <v>0</v>
      </c>
      <c r="X58" s="277">
        <f t="shared" si="22"/>
        <v>0</v>
      </c>
      <c r="Y58" s="208" t="s">
        <v>101</v>
      </c>
      <c r="Z58" s="154"/>
    </row>
    <row r="59" spans="1:26">
      <c r="A59" s="191" t="s">
        <v>102</v>
      </c>
      <c r="B59" s="192" t="str">
        <f t="shared" si="23"/>
        <v>石油・石炭製品　　　</v>
      </c>
      <c r="C59" s="262">
        <f t="shared" si="13"/>
        <v>0</v>
      </c>
      <c r="D59" s="1148"/>
      <c r="E59" s="1148"/>
      <c r="F59" s="263">
        <v>1.9114710754805159E-2</v>
      </c>
      <c r="G59" s="264">
        <f t="shared" si="14"/>
        <v>0</v>
      </c>
      <c r="H59" s="263">
        <f t="shared" si="15"/>
        <v>2.3830406318195989E-2</v>
      </c>
      <c r="I59" s="265">
        <f t="shared" si="24"/>
        <v>0</v>
      </c>
      <c r="J59" s="266"/>
      <c r="K59" s="268">
        <v>0</v>
      </c>
      <c r="L59" s="270"/>
      <c r="M59" s="270"/>
      <c r="N59" s="271">
        <f t="shared" si="16"/>
        <v>0.3657900456422517</v>
      </c>
      <c r="O59" s="272">
        <f t="shared" si="25"/>
        <v>0</v>
      </c>
      <c r="P59" s="263">
        <f t="shared" si="17"/>
        <v>8.7046294283851341E-2</v>
      </c>
      <c r="Q59" s="264">
        <f t="shared" si="26"/>
        <v>0</v>
      </c>
      <c r="R59" s="263">
        <f t="shared" si="18"/>
        <v>1.3366659421864812E-2</v>
      </c>
      <c r="S59" s="273">
        <f>ROUND(K59*R59*入力表!D$67,0)</f>
        <v>0</v>
      </c>
      <c r="T59" s="274"/>
      <c r="U59" s="275">
        <f t="shared" si="19"/>
        <v>0</v>
      </c>
      <c r="V59" s="276">
        <f t="shared" si="20"/>
        <v>0</v>
      </c>
      <c r="W59" s="276">
        <f t="shared" si="21"/>
        <v>0</v>
      </c>
      <c r="X59" s="277">
        <f t="shared" si="22"/>
        <v>0</v>
      </c>
      <c r="Y59" s="208" t="s">
        <v>102</v>
      </c>
      <c r="Z59" s="154"/>
    </row>
    <row r="60" spans="1:26">
      <c r="A60" s="191" t="s">
        <v>103</v>
      </c>
      <c r="B60" s="192" t="str">
        <f t="shared" si="23"/>
        <v>プラスチック・ゴム製品</v>
      </c>
      <c r="C60" s="262">
        <f t="shared" si="13"/>
        <v>0</v>
      </c>
      <c r="D60" s="1148"/>
      <c r="E60" s="1148"/>
      <c r="F60" s="263">
        <v>2.8980970077586957E-3</v>
      </c>
      <c r="G60" s="264">
        <f t="shared" si="14"/>
        <v>0</v>
      </c>
      <c r="H60" s="263">
        <f t="shared" si="15"/>
        <v>0.21636597067369417</v>
      </c>
      <c r="I60" s="265">
        <f t="shared" si="24"/>
        <v>0</v>
      </c>
      <c r="J60" s="266"/>
      <c r="K60" s="268">
        <v>0</v>
      </c>
      <c r="L60" s="270"/>
      <c r="M60" s="270"/>
      <c r="N60" s="271">
        <f t="shared" si="16"/>
        <v>0.36493892948727452</v>
      </c>
      <c r="O60" s="272">
        <f t="shared" si="25"/>
        <v>0</v>
      </c>
      <c r="P60" s="263">
        <f t="shared" si="17"/>
        <v>0.22620176985903384</v>
      </c>
      <c r="Q60" s="264">
        <f t="shared" si="26"/>
        <v>0</v>
      </c>
      <c r="R60" s="263">
        <f t="shared" si="18"/>
        <v>4.6870136222818437E-2</v>
      </c>
      <c r="S60" s="273">
        <f>ROUND(K60*R60*入力表!D$67,0)</f>
        <v>0</v>
      </c>
      <c r="T60" s="274"/>
      <c r="U60" s="275">
        <f t="shared" si="19"/>
        <v>0</v>
      </c>
      <c r="V60" s="276">
        <f t="shared" si="20"/>
        <v>0</v>
      </c>
      <c r="W60" s="276">
        <f t="shared" si="21"/>
        <v>0</v>
      </c>
      <c r="X60" s="277">
        <f t="shared" si="22"/>
        <v>0</v>
      </c>
      <c r="Y60" s="208" t="s">
        <v>103</v>
      </c>
      <c r="Z60" s="154"/>
    </row>
    <row r="61" spans="1:26">
      <c r="A61" s="191" t="s">
        <v>104</v>
      </c>
      <c r="B61" s="192" t="str">
        <f t="shared" si="23"/>
        <v>窯業・土石製品　　</v>
      </c>
      <c r="C61" s="262">
        <f t="shared" si="13"/>
        <v>0</v>
      </c>
      <c r="D61" s="1148"/>
      <c r="E61" s="1148"/>
      <c r="F61" s="263">
        <v>4.3743587459961687E-4</v>
      </c>
      <c r="G61" s="264">
        <f t="shared" si="14"/>
        <v>0</v>
      </c>
      <c r="H61" s="263">
        <f t="shared" si="15"/>
        <v>0.19475510991129966</v>
      </c>
      <c r="I61" s="265">
        <f t="shared" si="24"/>
        <v>0</v>
      </c>
      <c r="J61" s="266"/>
      <c r="K61" s="268">
        <v>0</v>
      </c>
      <c r="L61" s="270"/>
      <c r="M61" s="270"/>
      <c r="N61" s="271">
        <f t="shared" si="16"/>
        <v>0.50886415056111478</v>
      </c>
      <c r="O61" s="272">
        <f t="shared" si="25"/>
        <v>0</v>
      </c>
      <c r="P61" s="263">
        <f t="shared" si="17"/>
        <v>0.22948863700318547</v>
      </c>
      <c r="Q61" s="264">
        <f t="shared" si="26"/>
        <v>0</v>
      </c>
      <c r="R61" s="263">
        <f t="shared" si="18"/>
        <v>5.006697358201731E-2</v>
      </c>
      <c r="S61" s="273">
        <f>ROUND(K61*R61*入力表!D$67,0)</f>
        <v>0</v>
      </c>
      <c r="T61" s="274"/>
      <c r="U61" s="275">
        <f t="shared" si="19"/>
        <v>0</v>
      </c>
      <c r="V61" s="276">
        <f t="shared" si="20"/>
        <v>0</v>
      </c>
      <c r="W61" s="276">
        <f t="shared" si="21"/>
        <v>0</v>
      </c>
      <c r="X61" s="277">
        <f t="shared" si="22"/>
        <v>0</v>
      </c>
      <c r="Y61" s="208" t="s">
        <v>104</v>
      </c>
      <c r="Z61" s="154"/>
    </row>
    <row r="62" spans="1:26">
      <c r="A62" s="210" t="s">
        <v>105</v>
      </c>
      <c r="B62" s="211" t="str">
        <f t="shared" si="23"/>
        <v>鉄鋼　　　　　　　　</v>
      </c>
      <c r="C62" s="278">
        <f t="shared" si="13"/>
        <v>0</v>
      </c>
      <c r="D62" s="1148"/>
      <c r="E62" s="1148"/>
      <c r="F62" s="279">
        <v>-1.1155177059198455E-4</v>
      </c>
      <c r="G62" s="280">
        <f t="shared" si="14"/>
        <v>0</v>
      </c>
      <c r="H62" s="279">
        <f t="shared" si="15"/>
        <v>0.16434766850072238</v>
      </c>
      <c r="I62" s="281">
        <f t="shared" si="24"/>
        <v>0</v>
      </c>
      <c r="J62" s="266"/>
      <c r="K62" s="269">
        <v>0</v>
      </c>
      <c r="L62" s="270"/>
      <c r="M62" s="270"/>
      <c r="N62" s="282">
        <f t="shared" si="16"/>
        <v>0.31896200545992909</v>
      </c>
      <c r="O62" s="281">
        <f t="shared" si="25"/>
        <v>0</v>
      </c>
      <c r="P62" s="279">
        <f t="shared" si="17"/>
        <v>0.1165007812927507</v>
      </c>
      <c r="Q62" s="280">
        <f t="shared" si="26"/>
        <v>0</v>
      </c>
      <c r="R62" s="279">
        <f t="shared" si="18"/>
        <v>2.6588273920630384E-2</v>
      </c>
      <c r="S62" s="269">
        <f>ROUND(K62*R62*入力表!D$67,0)</f>
        <v>0</v>
      </c>
      <c r="T62" s="274"/>
      <c r="U62" s="283">
        <f t="shared" si="19"/>
        <v>0</v>
      </c>
      <c r="V62" s="284">
        <f t="shared" si="20"/>
        <v>0</v>
      </c>
      <c r="W62" s="284">
        <f t="shared" si="21"/>
        <v>0</v>
      </c>
      <c r="X62" s="285">
        <f t="shared" si="22"/>
        <v>0</v>
      </c>
      <c r="Y62" s="218" t="s">
        <v>105</v>
      </c>
      <c r="Z62" s="154"/>
    </row>
    <row r="63" spans="1:26">
      <c r="A63" s="655" t="s">
        <v>106</v>
      </c>
      <c r="B63" s="192" t="str">
        <f t="shared" si="23"/>
        <v>非鉄金属　　　　　　</v>
      </c>
      <c r="C63" s="262">
        <f t="shared" si="13"/>
        <v>0</v>
      </c>
      <c r="D63" s="1148"/>
      <c r="E63" s="1148"/>
      <c r="F63" s="263">
        <v>5.4583900650553732E-4</v>
      </c>
      <c r="G63" s="264">
        <f t="shared" si="14"/>
        <v>0</v>
      </c>
      <c r="H63" s="263">
        <f t="shared" si="15"/>
        <v>9.0396399738080183E-2</v>
      </c>
      <c r="I63" s="265">
        <f t="shared" si="24"/>
        <v>0</v>
      </c>
      <c r="J63" s="266"/>
      <c r="K63" s="268">
        <v>0</v>
      </c>
      <c r="L63" s="270"/>
      <c r="M63" s="270"/>
      <c r="N63" s="271">
        <f t="shared" si="16"/>
        <v>0.18250291045184278</v>
      </c>
      <c r="O63" s="272">
        <f t="shared" si="25"/>
        <v>0</v>
      </c>
      <c r="P63" s="263">
        <f t="shared" si="17"/>
        <v>0.1214889012165298</v>
      </c>
      <c r="Q63" s="264">
        <f t="shared" si="26"/>
        <v>0</v>
      </c>
      <c r="R63" s="263">
        <f t="shared" si="18"/>
        <v>2.664333096330096E-2</v>
      </c>
      <c r="S63" s="273">
        <f>ROUND(K63*R63*入力表!D$67,0)</f>
        <v>0</v>
      </c>
      <c r="T63" s="274"/>
      <c r="U63" s="275">
        <f t="shared" si="19"/>
        <v>0</v>
      </c>
      <c r="V63" s="276">
        <f t="shared" si="20"/>
        <v>0</v>
      </c>
      <c r="W63" s="276">
        <f t="shared" si="21"/>
        <v>0</v>
      </c>
      <c r="X63" s="277">
        <f t="shared" si="22"/>
        <v>0</v>
      </c>
      <c r="Y63" s="208" t="s">
        <v>106</v>
      </c>
      <c r="Z63" s="154"/>
    </row>
    <row r="64" spans="1:26">
      <c r="A64" s="191" t="s">
        <v>107</v>
      </c>
      <c r="B64" s="192" t="str">
        <f t="shared" si="23"/>
        <v>金属製品　　　　　　</v>
      </c>
      <c r="C64" s="262">
        <f t="shared" si="13"/>
        <v>0</v>
      </c>
      <c r="D64" s="1148"/>
      <c r="E64" s="1148"/>
      <c r="F64" s="263">
        <v>9.0298459461052012E-4</v>
      </c>
      <c r="G64" s="264">
        <f t="shared" si="14"/>
        <v>0</v>
      </c>
      <c r="H64" s="263">
        <f t="shared" si="15"/>
        <v>0.23590265445001493</v>
      </c>
      <c r="I64" s="265">
        <f t="shared" si="24"/>
        <v>0</v>
      </c>
      <c r="J64" s="266"/>
      <c r="K64" s="268">
        <v>0</v>
      </c>
      <c r="L64" s="270"/>
      <c r="M64" s="270"/>
      <c r="N64" s="271">
        <f t="shared" si="16"/>
        <v>0.45419321771991156</v>
      </c>
      <c r="O64" s="272">
        <f t="shared" si="25"/>
        <v>0</v>
      </c>
      <c r="P64" s="263">
        <f t="shared" si="17"/>
        <v>0.29420606932215448</v>
      </c>
      <c r="Q64" s="264">
        <f t="shared" si="26"/>
        <v>0</v>
      </c>
      <c r="R64" s="263">
        <f t="shared" si="18"/>
        <v>9.0902136578872889E-2</v>
      </c>
      <c r="S64" s="273">
        <f>ROUND(K64*R64*入力表!D$67,0)</f>
        <v>0</v>
      </c>
      <c r="T64" s="274"/>
      <c r="U64" s="275">
        <f t="shared" si="19"/>
        <v>0</v>
      </c>
      <c r="V64" s="276">
        <f t="shared" si="20"/>
        <v>0</v>
      </c>
      <c r="W64" s="276">
        <f t="shared" si="21"/>
        <v>0</v>
      </c>
      <c r="X64" s="277">
        <f t="shared" si="22"/>
        <v>0</v>
      </c>
      <c r="Y64" s="208" t="s">
        <v>107</v>
      </c>
      <c r="Z64" s="154"/>
    </row>
    <row r="65" spans="1:26">
      <c r="A65" s="191" t="s">
        <v>108</v>
      </c>
      <c r="B65" s="192" t="str">
        <f t="shared" si="23"/>
        <v>はん用機械</v>
      </c>
      <c r="C65" s="262">
        <f t="shared" si="13"/>
        <v>0</v>
      </c>
      <c r="D65" s="1148"/>
      <c r="E65" s="1148"/>
      <c r="F65" s="263">
        <v>4.2731525025155372E-5</v>
      </c>
      <c r="G65" s="264">
        <f t="shared" si="14"/>
        <v>0</v>
      </c>
      <c r="H65" s="263">
        <f t="shared" si="15"/>
        <v>0.17399373007509328</v>
      </c>
      <c r="I65" s="265">
        <f t="shared" si="24"/>
        <v>0</v>
      </c>
      <c r="J65" s="266"/>
      <c r="K65" s="268">
        <v>0</v>
      </c>
      <c r="L65" s="270"/>
      <c r="M65" s="270"/>
      <c r="N65" s="271">
        <f t="shared" si="16"/>
        <v>0.44507854130061136</v>
      </c>
      <c r="O65" s="272">
        <f t="shared" si="25"/>
        <v>0</v>
      </c>
      <c r="P65" s="263">
        <f t="shared" si="17"/>
        <v>0.205729852396934</v>
      </c>
      <c r="Q65" s="264">
        <f t="shared" si="26"/>
        <v>0</v>
      </c>
      <c r="R65" s="263">
        <f t="shared" si="18"/>
        <v>5.8576824930220088E-2</v>
      </c>
      <c r="S65" s="273">
        <f>ROUND(K65*R65*入力表!D$67,0)</f>
        <v>0</v>
      </c>
      <c r="T65" s="274"/>
      <c r="U65" s="275">
        <f t="shared" si="19"/>
        <v>0</v>
      </c>
      <c r="V65" s="276">
        <f t="shared" si="20"/>
        <v>0</v>
      </c>
      <c r="W65" s="276">
        <f t="shared" si="21"/>
        <v>0</v>
      </c>
      <c r="X65" s="277">
        <f t="shared" si="22"/>
        <v>0</v>
      </c>
      <c r="Y65" s="208" t="s">
        <v>108</v>
      </c>
      <c r="Z65" s="154"/>
    </row>
    <row r="66" spans="1:26">
      <c r="A66" s="191" t="s">
        <v>432</v>
      </c>
      <c r="B66" s="192" t="str">
        <f t="shared" si="23"/>
        <v>生産用機械</v>
      </c>
      <c r="C66" s="262">
        <f t="shared" si="13"/>
        <v>0</v>
      </c>
      <c r="D66" s="1148"/>
      <c r="E66" s="1148"/>
      <c r="F66" s="263">
        <v>4.4080941604897119E-5</v>
      </c>
      <c r="G66" s="264">
        <f t="shared" si="14"/>
        <v>0</v>
      </c>
      <c r="H66" s="263">
        <f t="shared" si="15"/>
        <v>0.14148212887188857</v>
      </c>
      <c r="I66" s="265">
        <f t="shared" si="24"/>
        <v>0</v>
      </c>
      <c r="J66" s="266"/>
      <c r="K66" s="268">
        <v>0</v>
      </c>
      <c r="L66" s="270"/>
      <c r="M66" s="270"/>
      <c r="N66" s="271">
        <f t="shared" si="16"/>
        <v>0.4675653308028615</v>
      </c>
      <c r="O66" s="272">
        <f t="shared" si="25"/>
        <v>0</v>
      </c>
      <c r="P66" s="263">
        <f t="shared" si="17"/>
        <v>0.25017007023792504</v>
      </c>
      <c r="Q66" s="264">
        <f t="shared" si="26"/>
        <v>0</v>
      </c>
      <c r="R66" s="263">
        <f t="shared" si="18"/>
        <v>6.9375658074328272E-2</v>
      </c>
      <c r="S66" s="273">
        <f>ROUND(K66*R66*入力表!D$67,0)</f>
        <v>0</v>
      </c>
      <c r="T66" s="274"/>
      <c r="U66" s="275">
        <f t="shared" si="19"/>
        <v>0</v>
      </c>
      <c r="V66" s="276">
        <f t="shared" si="20"/>
        <v>0</v>
      </c>
      <c r="W66" s="276">
        <f t="shared" si="21"/>
        <v>0</v>
      </c>
      <c r="X66" s="277">
        <f t="shared" si="22"/>
        <v>0</v>
      </c>
      <c r="Y66" s="208" t="s">
        <v>432</v>
      </c>
      <c r="Z66" s="154"/>
    </row>
    <row r="67" spans="1:26">
      <c r="A67" s="210" t="s">
        <v>433</v>
      </c>
      <c r="B67" s="211" t="str">
        <f t="shared" si="23"/>
        <v>業務用機械</v>
      </c>
      <c r="C67" s="278">
        <f t="shared" si="13"/>
        <v>0</v>
      </c>
      <c r="D67" s="1148"/>
      <c r="E67" s="1148"/>
      <c r="F67" s="279">
        <v>3.2678371506079349E-4</v>
      </c>
      <c r="G67" s="280">
        <f t="shared" si="14"/>
        <v>0</v>
      </c>
      <c r="H67" s="279">
        <f t="shared" si="15"/>
        <v>0.25181763495800319</v>
      </c>
      <c r="I67" s="662">
        <f t="shared" si="24"/>
        <v>0</v>
      </c>
      <c r="J67" s="266"/>
      <c r="K67" s="269">
        <v>0</v>
      </c>
      <c r="L67" s="663"/>
      <c r="M67" s="663"/>
      <c r="N67" s="282">
        <f t="shared" si="16"/>
        <v>0.33179000736328346</v>
      </c>
      <c r="O67" s="281">
        <f t="shared" si="25"/>
        <v>0</v>
      </c>
      <c r="P67" s="279">
        <f t="shared" si="17"/>
        <v>0.13545477963721581</v>
      </c>
      <c r="Q67" s="280">
        <f t="shared" si="26"/>
        <v>0</v>
      </c>
      <c r="R67" s="279">
        <f t="shared" si="18"/>
        <v>1.6267613179137514E-2</v>
      </c>
      <c r="S67" s="664">
        <f>ROUND(K67*R67*入力表!D$67,0)</f>
        <v>0</v>
      </c>
      <c r="T67" s="274"/>
      <c r="U67" s="283">
        <f t="shared" si="19"/>
        <v>0</v>
      </c>
      <c r="V67" s="284">
        <f t="shared" si="20"/>
        <v>0</v>
      </c>
      <c r="W67" s="284">
        <f t="shared" si="21"/>
        <v>0</v>
      </c>
      <c r="X67" s="284">
        <f t="shared" si="22"/>
        <v>0</v>
      </c>
      <c r="Y67" s="218" t="s">
        <v>433</v>
      </c>
      <c r="Z67" s="154"/>
    </row>
    <row r="68" spans="1:26">
      <c r="A68" s="191" t="s">
        <v>434</v>
      </c>
      <c r="B68" s="192" t="str">
        <f t="shared" si="23"/>
        <v>電子部品</v>
      </c>
      <c r="C68" s="262">
        <f t="shared" si="13"/>
        <v>0</v>
      </c>
      <c r="D68" s="1148"/>
      <c r="E68" s="1148"/>
      <c r="F68" s="263">
        <v>5.0625612016644609E-4</v>
      </c>
      <c r="G68" s="264">
        <f t="shared" si="14"/>
        <v>0</v>
      </c>
      <c r="H68" s="263">
        <f t="shared" si="15"/>
        <v>8.8845785870182672E-2</v>
      </c>
      <c r="I68" s="265">
        <f t="shared" si="24"/>
        <v>0</v>
      </c>
      <c r="J68" s="266"/>
      <c r="K68" s="268">
        <v>0</v>
      </c>
      <c r="L68" s="270"/>
      <c r="M68" s="270"/>
      <c r="N68" s="271">
        <f t="shared" si="16"/>
        <v>0.36164203578504145</v>
      </c>
      <c r="O68" s="272">
        <f t="shared" si="25"/>
        <v>0</v>
      </c>
      <c r="P68" s="263">
        <f t="shared" si="17"/>
        <v>0.26554797461217355</v>
      </c>
      <c r="Q68" s="264">
        <f t="shared" si="26"/>
        <v>0</v>
      </c>
      <c r="R68" s="263">
        <f t="shared" si="18"/>
        <v>6.5533490929593791E-2</v>
      </c>
      <c r="S68" s="273">
        <f>ROUND(K68*R68*入力表!D$67,0)</f>
        <v>0</v>
      </c>
      <c r="T68" s="274"/>
      <c r="U68" s="661">
        <f t="shared" si="19"/>
        <v>0</v>
      </c>
      <c r="V68" s="276">
        <f t="shared" si="20"/>
        <v>0</v>
      </c>
      <c r="W68" s="276">
        <f t="shared" si="21"/>
        <v>0</v>
      </c>
      <c r="X68" s="277">
        <f t="shared" si="22"/>
        <v>0</v>
      </c>
      <c r="Y68" s="208" t="s">
        <v>434</v>
      </c>
      <c r="Z68" s="154"/>
    </row>
    <row r="69" spans="1:26">
      <c r="A69" s="191" t="s">
        <v>435</v>
      </c>
      <c r="B69" s="192" t="str">
        <f t="shared" si="23"/>
        <v>電気機械　　　　　　</v>
      </c>
      <c r="C69" s="262">
        <f t="shared" si="13"/>
        <v>0</v>
      </c>
      <c r="D69" s="1148"/>
      <c r="E69" s="1148"/>
      <c r="F69" s="263">
        <v>1.0134793222150404E-2</v>
      </c>
      <c r="G69" s="264">
        <f t="shared" si="14"/>
        <v>0</v>
      </c>
      <c r="H69" s="263">
        <f t="shared" si="15"/>
        <v>8.3574778839874131E-2</v>
      </c>
      <c r="I69" s="265">
        <f t="shared" si="24"/>
        <v>0</v>
      </c>
      <c r="J69" s="266"/>
      <c r="K69" s="268">
        <v>0</v>
      </c>
      <c r="L69" s="270"/>
      <c r="M69" s="270"/>
      <c r="N69" s="271">
        <f t="shared" si="16"/>
        <v>0.36646549606764944</v>
      </c>
      <c r="O69" s="272">
        <f t="shared" si="25"/>
        <v>0</v>
      </c>
      <c r="P69" s="263">
        <f t="shared" si="17"/>
        <v>0.20565015363485531</v>
      </c>
      <c r="Q69" s="264">
        <f t="shared" si="26"/>
        <v>0</v>
      </c>
      <c r="R69" s="263">
        <f t="shared" si="18"/>
        <v>4.659421851738605E-2</v>
      </c>
      <c r="S69" s="273">
        <f>ROUND(K69*R69*入力表!D$67,0)</f>
        <v>0</v>
      </c>
      <c r="T69" s="274"/>
      <c r="U69" s="275">
        <f t="shared" si="19"/>
        <v>0</v>
      </c>
      <c r="V69" s="276">
        <f t="shared" si="20"/>
        <v>0</v>
      </c>
      <c r="W69" s="276">
        <f t="shared" si="21"/>
        <v>0</v>
      </c>
      <c r="X69" s="277">
        <f t="shared" si="22"/>
        <v>0</v>
      </c>
      <c r="Y69" s="208" t="s">
        <v>435</v>
      </c>
      <c r="Z69" s="154"/>
    </row>
    <row r="70" spans="1:26">
      <c r="A70" s="191" t="s">
        <v>436</v>
      </c>
      <c r="B70" s="192" t="str">
        <f t="shared" si="23"/>
        <v>情報通信機器</v>
      </c>
      <c r="C70" s="262">
        <f t="shared" si="13"/>
        <v>0</v>
      </c>
      <c r="D70" s="1148"/>
      <c r="E70" s="1148"/>
      <c r="F70" s="263">
        <v>1.1028331900702732E-2</v>
      </c>
      <c r="G70" s="264">
        <f t="shared" si="14"/>
        <v>0</v>
      </c>
      <c r="H70" s="263">
        <f t="shared" si="15"/>
        <v>1.2367715625119104E-2</v>
      </c>
      <c r="I70" s="265">
        <f t="shared" si="24"/>
        <v>0</v>
      </c>
      <c r="J70" s="266"/>
      <c r="K70" s="268">
        <v>0</v>
      </c>
      <c r="L70" s="270"/>
      <c r="M70" s="270"/>
      <c r="N70" s="271">
        <f t="shared" si="16"/>
        <v>0.31231396402225958</v>
      </c>
      <c r="O70" s="272">
        <f t="shared" si="25"/>
        <v>0</v>
      </c>
      <c r="P70" s="263">
        <f t="shared" si="17"/>
        <v>0.19071653509339545</v>
      </c>
      <c r="Q70" s="264">
        <f t="shared" si="26"/>
        <v>0</v>
      </c>
      <c r="R70" s="263">
        <f t="shared" si="18"/>
        <v>3.1836417755920797E-2</v>
      </c>
      <c r="S70" s="273">
        <f>ROUND(K70*R70*入力表!D$67,0)</f>
        <v>0</v>
      </c>
      <c r="T70" s="274"/>
      <c r="U70" s="275">
        <f t="shared" si="19"/>
        <v>0</v>
      </c>
      <c r="V70" s="276">
        <f t="shared" si="20"/>
        <v>0</v>
      </c>
      <c r="W70" s="276">
        <f t="shared" si="21"/>
        <v>0</v>
      </c>
      <c r="X70" s="277">
        <f t="shared" si="22"/>
        <v>0</v>
      </c>
      <c r="Y70" s="208" t="s">
        <v>436</v>
      </c>
      <c r="Z70" s="154"/>
    </row>
    <row r="71" spans="1:26">
      <c r="A71" s="191" t="s">
        <v>437</v>
      </c>
      <c r="B71" s="192" t="str">
        <f t="shared" si="23"/>
        <v>輸送機械  　　　　　</v>
      </c>
      <c r="C71" s="262">
        <f t="shared" si="13"/>
        <v>0</v>
      </c>
      <c r="D71" s="1148"/>
      <c r="E71" s="1148"/>
      <c r="F71" s="263">
        <v>1.906028428608891E-2</v>
      </c>
      <c r="G71" s="264">
        <f t="shared" si="14"/>
        <v>0</v>
      </c>
      <c r="H71" s="263">
        <f t="shared" si="15"/>
        <v>0.38793150928687636</v>
      </c>
      <c r="I71" s="265">
        <f t="shared" si="24"/>
        <v>0</v>
      </c>
      <c r="J71" s="266"/>
      <c r="K71" s="268">
        <v>0</v>
      </c>
      <c r="L71" s="270"/>
      <c r="M71" s="270"/>
      <c r="N71" s="271">
        <f t="shared" si="16"/>
        <v>0.22407408713760268</v>
      </c>
      <c r="O71" s="272">
        <f t="shared" si="25"/>
        <v>0</v>
      </c>
      <c r="P71" s="263">
        <f t="shared" si="17"/>
        <v>0.11495272909915108</v>
      </c>
      <c r="Q71" s="264">
        <f t="shared" si="26"/>
        <v>0</v>
      </c>
      <c r="R71" s="263">
        <f t="shared" si="18"/>
        <v>1.3064573701267094E-2</v>
      </c>
      <c r="S71" s="273">
        <f>ROUND(K71*R71*入力表!D$67,0)</f>
        <v>0</v>
      </c>
      <c r="T71" s="274"/>
      <c r="U71" s="275">
        <f t="shared" si="19"/>
        <v>0</v>
      </c>
      <c r="V71" s="276">
        <f t="shared" si="20"/>
        <v>0</v>
      </c>
      <c r="W71" s="276">
        <f t="shared" si="21"/>
        <v>0</v>
      </c>
      <c r="X71" s="277">
        <f t="shared" si="22"/>
        <v>0</v>
      </c>
      <c r="Y71" s="208" t="s">
        <v>437</v>
      </c>
      <c r="Z71" s="154"/>
    </row>
    <row r="72" spans="1:26">
      <c r="A72" s="210" t="s">
        <v>438</v>
      </c>
      <c r="B72" s="211" t="str">
        <f t="shared" si="23"/>
        <v>その他の製造工業製品</v>
      </c>
      <c r="C72" s="262">
        <f t="shared" si="13"/>
        <v>0</v>
      </c>
      <c r="D72" s="1148"/>
      <c r="E72" s="1148"/>
      <c r="F72" s="279">
        <v>9.9319309296625607E-3</v>
      </c>
      <c r="G72" s="280">
        <f t="shared" si="14"/>
        <v>0</v>
      </c>
      <c r="H72" s="279">
        <f t="shared" si="15"/>
        <v>0.1463748787584869</v>
      </c>
      <c r="I72" s="662">
        <f t="shared" si="24"/>
        <v>0</v>
      </c>
      <c r="J72" s="266"/>
      <c r="K72" s="269">
        <v>0</v>
      </c>
      <c r="L72" s="663"/>
      <c r="M72" s="663"/>
      <c r="N72" s="282">
        <f t="shared" si="16"/>
        <v>0.45193698062148302</v>
      </c>
      <c r="O72" s="281">
        <f t="shared" si="25"/>
        <v>0</v>
      </c>
      <c r="P72" s="279">
        <f t="shared" si="17"/>
        <v>0.23983600559810919</v>
      </c>
      <c r="Q72" s="280">
        <f t="shared" si="26"/>
        <v>0</v>
      </c>
      <c r="R72" s="279">
        <f t="shared" si="18"/>
        <v>8.3257356229057902E-2</v>
      </c>
      <c r="S72" s="664">
        <f>ROUND(K72*R72*入力表!D$67,0)</f>
        <v>0</v>
      </c>
      <c r="T72" s="274"/>
      <c r="U72" s="283">
        <f t="shared" si="19"/>
        <v>0</v>
      </c>
      <c r="V72" s="284">
        <f t="shared" si="20"/>
        <v>0</v>
      </c>
      <c r="W72" s="284">
        <f t="shared" si="21"/>
        <v>0</v>
      </c>
      <c r="X72" s="285">
        <f t="shared" si="22"/>
        <v>0</v>
      </c>
      <c r="Y72" s="218" t="s">
        <v>438</v>
      </c>
      <c r="Z72" s="154"/>
    </row>
    <row r="73" spans="1:26">
      <c r="A73" s="191" t="s">
        <v>439</v>
      </c>
      <c r="B73" s="192" t="str">
        <f t="shared" si="23"/>
        <v>建設　　　　　　　　</v>
      </c>
      <c r="C73" s="665">
        <f t="shared" si="13"/>
        <v>0</v>
      </c>
      <c r="D73" s="1148"/>
      <c r="E73" s="1148"/>
      <c r="F73" s="263">
        <v>0</v>
      </c>
      <c r="G73" s="264">
        <f t="shared" si="14"/>
        <v>0</v>
      </c>
      <c r="H73" s="263">
        <f t="shared" si="15"/>
        <v>1</v>
      </c>
      <c r="I73" s="265">
        <f t="shared" si="24"/>
        <v>0</v>
      </c>
      <c r="J73" s="266"/>
      <c r="K73" s="268">
        <v>0</v>
      </c>
      <c r="L73" s="270"/>
      <c r="M73" s="270"/>
      <c r="N73" s="271">
        <f t="shared" si="16"/>
        <v>0.45231287553459426</v>
      </c>
      <c r="O73" s="272">
        <f t="shared" si="25"/>
        <v>0</v>
      </c>
      <c r="P73" s="263">
        <f t="shared" si="17"/>
        <v>0.33672404168626296</v>
      </c>
      <c r="Q73" s="264">
        <f t="shared" si="26"/>
        <v>0</v>
      </c>
      <c r="R73" s="263">
        <f t="shared" si="18"/>
        <v>9.5385237507087633E-2</v>
      </c>
      <c r="S73" s="273">
        <f>ROUND(K73*R73*入力表!D$67,0)</f>
        <v>0</v>
      </c>
      <c r="T73" s="274"/>
      <c r="U73" s="275">
        <f t="shared" si="19"/>
        <v>0</v>
      </c>
      <c r="V73" s="276">
        <f t="shared" si="20"/>
        <v>0</v>
      </c>
      <c r="W73" s="276">
        <f t="shared" si="21"/>
        <v>0</v>
      </c>
      <c r="X73" s="277">
        <f t="shared" si="22"/>
        <v>0</v>
      </c>
      <c r="Y73" s="208" t="s">
        <v>439</v>
      </c>
      <c r="Z73" s="154"/>
    </row>
    <row r="74" spans="1:26">
      <c r="A74" s="191" t="s">
        <v>440</v>
      </c>
      <c r="B74" s="192" t="str">
        <f t="shared" si="23"/>
        <v>電力・ガス・熱供給</v>
      </c>
      <c r="C74" s="262">
        <f t="shared" si="13"/>
        <v>0</v>
      </c>
      <c r="D74" s="1148"/>
      <c r="E74" s="1148"/>
      <c r="F74" s="263">
        <v>2.1506326739634121E-2</v>
      </c>
      <c r="G74" s="264">
        <f t="shared" si="14"/>
        <v>0</v>
      </c>
      <c r="H74" s="263">
        <f t="shared" si="15"/>
        <v>0.79021927511114465</v>
      </c>
      <c r="I74" s="265">
        <f t="shared" si="24"/>
        <v>0</v>
      </c>
      <c r="J74" s="266"/>
      <c r="K74" s="268">
        <v>0</v>
      </c>
      <c r="L74" s="270"/>
      <c r="M74" s="270"/>
      <c r="N74" s="271">
        <f t="shared" si="16"/>
        <v>0.38825851011346818</v>
      </c>
      <c r="O74" s="272">
        <f t="shared" si="25"/>
        <v>0</v>
      </c>
      <c r="P74" s="263">
        <f t="shared" si="17"/>
        <v>0.1888479880586442</v>
      </c>
      <c r="Q74" s="264">
        <f t="shared" si="26"/>
        <v>0</v>
      </c>
      <c r="R74" s="263">
        <f t="shared" si="18"/>
        <v>9.5220927732027876E-3</v>
      </c>
      <c r="S74" s="273">
        <f>ROUND(K74*R74*入力表!D$67,0)</f>
        <v>0</v>
      </c>
      <c r="T74" s="274"/>
      <c r="U74" s="275">
        <f t="shared" si="19"/>
        <v>0</v>
      </c>
      <c r="V74" s="276">
        <f t="shared" si="20"/>
        <v>0</v>
      </c>
      <c r="W74" s="276">
        <f t="shared" si="21"/>
        <v>0</v>
      </c>
      <c r="X74" s="277">
        <f t="shared" si="22"/>
        <v>0</v>
      </c>
      <c r="Y74" s="208" t="s">
        <v>440</v>
      </c>
      <c r="Z74" s="154"/>
    </row>
    <row r="75" spans="1:26">
      <c r="A75" s="191" t="s">
        <v>441</v>
      </c>
      <c r="B75" s="192" t="str">
        <f t="shared" si="23"/>
        <v>水道</v>
      </c>
      <c r="C75" s="262">
        <f t="shared" si="13"/>
        <v>0</v>
      </c>
      <c r="D75" s="1148"/>
      <c r="E75" s="1148"/>
      <c r="F75" s="263">
        <v>6.1465925207236649E-3</v>
      </c>
      <c r="G75" s="264">
        <f t="shared" si="14"/>
        <v>0</v>
      </c>
      <c r="H75" s="263">
        <f t="shared" si="15"/>
        <v>0.91376164257493298</v>
      </c>
      <c r="I75" s="265">
        <f t="shared" si="24"/>
        <v>0</v>
      </c>
      <c r="J75" s="266"/>
      <c r="K75" s="268">
        <v>0</v>
      </c>
      <c r="L75" s="270"/>
      <c r="M75" s="270"/>
      <c r="N75" s="271">
        <f t="shared" si="16"/>
        <v>0.49176587641952857</v>
      </c>
      <c r="O75" s="272">
        <f t="shared" si="25"/>
        <v>0</v>
      </c>
      <c r="P75" s="263">
        <f t="shared" si="17"/>
        <v>0.1445431776855251</v>
      </c>
      <c r="Q75" s="264">
        <f t="shared" si="26"/>
        <v>0</v>
      </c>
      <c r="R75" s="263">
        <f t="shared" si="18"/>
        <v>1.9538889079493603E-2</v>
      </c>
      <c r="S75" s="273">
        <f>ROUND(K75*R75*入力表!D$67,0)</f>
        <v>0</v>
      </c>
      <c r="T75" s="274"/>
      <c r="U75" s="275">
        <f t="shared" si="19"/>
        <v>0</v>
      </c>
      <c r="V75" s="276">
        <f t="shared" si="20"/>
        <v>0</v>
      </c>
      <c r="W75" s="276">
        <f t="shared" si="21"/>
        <v>0</v>
      </c>
      <c r="X75" s="277">
        <f t="shared" si="22"/>
        <v>0</v>
      </c>
      <c r="Y75" s="208" t="s">
        <v>441</v>
      </c>
      <c r="Z75" s="154"/>
    </row>
    <row r="76" spans="1:26">
      <c r="A76" s="191" t="s">
        <v>442</v>
      </c>
      <c r="B76" s="192" t="str">
        <f t="shared" si="23"/>
        <v>廃棄物処理</v>
      </c>
      <c r="C76" s="262">
        <f t="shared" si="13"/>
        <v>0</v>
      </c>
      <c r="D76" s="1148"/>
      <c r="E76" s="1148"/>
      <c r="F76" s="263">
        <v>9.4616592516225605E-4</v>
      </c>
      <c r="G76" s="264">
        <f t="shared" si="14"/>
        <v>0</v>
      </c>
      <c r="H76" s="263">
        <f t="shared" si="15"/>
        <v>0.91798522901954438</v>
      </c>
      <c r="I76" s="265">
        <f t="shared" si="24"/>
        <v>0</v>
      </c>
      <c r="J76" s="266"/>
      <c r="K76" s="268">
        <v>0</v>
      </c>
      <c r="L76" s="270"/>
      <c r="M76" s="270"/>
      <c r="N76" s="271">
        <f t="shared" si="16"/>
        <v>0.65296037467962309</v>
      </c>
      <c r="O76" s="272">
        <f t="shared" si="25"/>
        <v>0</v>
      </c>
      <c r="P76" s="263">
        <f t="shared" si="17"/>
        <v>0.47519960171851089</v>
      </c>
      <c r="Q76" s="264">
        <f t="shared" si="26"/>
        <v>0</v>
      </c>
      <c r="R76" s="263">
        <f t="shared" si="18"/>
        <v>8.4136964578762005E-2</v>
      </c>
      <c r="S76" s="273">
        <f>ROUND(K76*R76*入力表!D$67,0)</f>
        <v>0</v>
      </c>
      <c r="T76" s="274"/>
      <c r="U76" s="275">
        <f t="shared" si="19"/>
        <v>0</v>
      </c>
      <c r="V76" s="276">
        <f t="shared" si="20"/>
        <v>0</v>
      </c>
      <c r="W76" s="276">
        <f t="shared" si="21"/>
        <v>0</v>
      </c>
      <c r="X76" s="277">
        <f t="shared" si="22"/>
        <v>0</v>
      </c>
      <c r="Y76" s="208" t="s">
        <v>442</v>
      </c>
      <c r="Z76" s="154"/>
    </row>
    <row r="77" spans="1:26">
      <c r="A77" s="210" t="s">
        <v>443</v>
      </c>
      <c r="B77" s="211" t="str">
        <f t="shared" si="23"/>
        <v>商業　　　　　　　　</v>
      </c>
      <c r="C77" s="262">
        <f t="shared" si="13"/>
        <v>0</v>
      </c>
      <c r="D77" s="1148"/>
      <c r="E77" s="1148"/>
      <c r="F77" s="279">
        <v>0.15558300868619451</v>
      </c>
      <c r="G77" s="280">
        <f t="shared" si="14"/>
        <v>0</v>
      </c>
      <c r="H77" s="279">
        <f t="shared" si="15"/>
        <v>0.57302972211078418</v>
      </c>
      <c r="I77" s="662">
        <f t="shared" si="24"/>
        <v>0</v>
      </c>
      <c r="J77" s="266"/>
      <c r="K77" s="269">
        <v>0</v>
      </c>
      <c r="L77" s="663"/>
      <c r="M77" s="663"/>
      <c r="N77" s="282">
        <f t="shared" si="16"/>
        <v>0.66447748206084833</v>
      </c>
      <c r="O77" s="281">
        <f t="shared" si="25"/>
        <v>0</v>
      </c>
      <c r="P77" s="279">
        <f t="shared" si="17"/>
        <v>0.38724671493835855</v>
      </c>
      <c r="Q77" s="280">
        <f t="shared" si="26"/>
        <v>0</v>
      </c>
      <c r="R77" s="279">
        <f t="shared" si="18"/>
        <v>0.14364082983457782</v>
      </c>
      <c r="S77" s="664">
        <f>ROUND(K77*R77*入力表!D$67,0)</f>
        <v>0</v>
      </c>
      <c r="T77" s="274"/>
      <c r="U77" s="283">
        <f t="shared" si="19"/>
        <v>0</v>
      </c>
      <c r="V77" s="284">
        <f t="shared" si="20"/>
        <v>0</v>
      </c>
      <c r="W77" s="284">
        <f t="shared" si="21"/>
        <v>0</v>
      </c>
      <c r="X77" s="285">
        <f t="shared" si="22"/>
        <v>0</v>
      </c>
      <c r="Y77" s="218" t="s">
        <v>443</v>
      </c>
      <c r="Z77" s="154"/>
    </row>
    <row r="78" spans="1:26">
      <c r="A78" s="191" t="s">
        <v>444</v>
      </c>
      <c r="B78" s="192" t="str">
        <f t="shared" si="23"/>
        <v>金融・保険　　　　　</v>
      </c>
      <c r="C78" s="665">
        <f t="shared" si="13"/>
        <v>0</v>
      </c>
      <c r="D78" s="1148"/>
      <c r="E78" s="1148"/>
      <c r="F78" s="263">
        <v>4.9083003963236498E-2</v>
      </c>
      <c r="G78" s="264">
        <f t="shared" si="14"/>
        <v>0</v>
      </c>
      <c r="H78" s="263">
        <f t="shared" si="15"/>
        <v>0.90833928802651076</v>
      </c>
      <c r="I78" s="265">
        <f t="shared" si="24"/>
        <v>0</v>
      </c>
      <c r="J78" s="266"/>
      <c r="K78" s="268">
        <v>0</v>
      </c>
      <c r="L78" s="270"/>
      <c r="M78" s="270"/>
      <c r="N78" s="271">
        <f t="shared" si="16"/>
        <v>0.67079109520969982</v>
      </c>
      <c r="O78" s="272">
        <f t="shared" si="25"/>
        <v>0</v>
      </c>
      <c r="P78" s="263">
        <f t="shared" si="17"/>
        <v>0.31684058835221623</v>
      </c>
      <c r="Q78" s="264">
        <f t="shared" si="26"/>
        <v>0</v>
      </c>
      <c r="R78" s="263">
        <f t="shared" si="18"/>
        <v>6.2651560325978933E-2</v>
      </c>
      <c r="S78" s="273">
        <f>ROUND(K78*R78*入力表!D$67,0)</f>
        <v>0</v>
      </c>
      <c r="T78" s="274"/>
      <c r="U78" s="275">
        <f t="shared" si="19"/>
        <v>0</v>
      </c>
      <c r="V78" s="276">
        <f t="shared" si="20"/>
        <v>0</v>
      </c>
      <c r="W78" s="276">
        <f t="shared" si="21"/>
        <v>0</v>
      </c>
      <c r="X78" s="277">
        <f t="shared" si="22"/>
        <v>0</v>
      </c>
      <c r="Y78" s="208" t="s">
        <v>444</v>
      </c>
      <c r="Z78" s="154"/>
    </row>
    <row r="79" spans="1:26">
      <c r="A79" s="191" t="s">
        <v>445</v>
      </c>
      <c r="B79" s="192" t="str">
        <f t="shared" si="23"/>
        <v>不動産　　　　　　　</v>
      </c>
      <c r="C79" s="262">
        <f t="shared" si="13"/>
        <v>0</v>
      </c>
      <c r="D79" s="1148"/>
      <c r="E79" s="1148"/>
      <c r="F79" s="263">
        <v>0.24675656479920907</v>
      </c>
      <c r="G79" s="264">
        <f t="shared" si="14"/>
        <v>0</v>
      </c>
      <c r="H79" s="263">
        <f t="shared" si="15"/>
        <v>0.96592867931083104</v>
      </c>
      <c r="I79" s="265">
        <f t="shared" si="24"/>
        <v>0</v>
      </c>
      <c r="J79" s="266"/>
      <c r="K79" s="268">
        <v>0</v>
      </c>
      <c r="L79" s="270"/>
      <c r="M79" s="270"/>
      <c r="N79" s="271">
        <f t="shared" si="16"/>
        <v>0.87714454567999045</v>
      </c>
      <c r="O79" s="272">
        <f t="shared" si="25"/>
        <v>0</v>
      </c>
      <c r="P79" s="263">
        <f t="shared" si="17"/>
        <v>3.8851422074931481E-2</v>
      </c>
      <c r="Q79" s="264">
        <f t="shared" si="26"/>
        <v>0</v>
      </c>
      <c r="R79" s="263">
        <f t="shared" si="18"/>
        <v>8.0918656218900674E-3</v>
      </c>
      <c r="S79" s="273">
        <f>ROUND(K79*R79*入力表!D$67,0)</f>
        <v>0</v>
      </c>
      <c r="T79" s="274"/>
      <c r="U79" s="275">
        <f t="shared" si="19"/>
        <v>0</v>
      </c>
      <c r="V79" s="276">
        <f t="shared" si="20"/>
        <v>0</v>
      </c>
      <c r="W79" s="276">
        <f t="shared" si="21"/>
        <v>0</v>
      </c>
      <c r="X79" s="277">
        <f t="shared" si="22"/>
        <v>0</v>
      </c>
      <c r="Y79" s="208" t="s">
        <v>445</v>
      </c>
      <c r="Z79" s="154"/>
    </row>
    <row r="80" spans="1:26">
      <c r="A80" s="191" t="s">
        <v>447</v>
      </c>
      <c r="B80" s="192" t="str">
        <f t="shared" si="23"/>
        <v>運輸・郵便　　　</v>
      </c>
      <c r="C80" s="262">
        <f t="shared" si="13"/>
        <v>0</v>
      </c>
      <c r="D80" s="1148"/>
      <c r="E80" s="1148"/>
      <c r="F80" s="263">
        <v>4.0394560411805953E-2</v>
      </c>
      <c r="G80" s="264">
        <f t="shared" si="14"/>
        <v>0</v>
      </c>
      <c r="H80" s="263">
        <f t="shared" si="15"/>
        <v>0.67271307399315317</v>
      </c>
      <c r="I80" s="265">
        <f t="shared" si="24"/>
        <v>0</v>
      </c>
      <c r="J80" s="266"/>
      <c r="K80" s="268">
        <v>0</v>
      </c>
      <c r="L80" s="270"/>
      <c r="M80" s="270"/>
      <c r="N80" s="271">
        <f t="shared" si="16"/>
        <v>0.48674468420542594</v>
      </c>
      <c r="O80" s="272">
        <f t="shared" si="25"/>
        <v>0</v>
      </c>
      <c r="P80" s="263">
        <f t="shared" si="17"/>
        <v>0.28799232841999295</v>
      </c>
      <c r="Q80" s="264">
        <f t="shared" si="26"/>
        <v>0</v>
      </c>
      <c r="R80" s="263">
        <f t="shared" si="18"/>
        <v>7.4304690743046908E-2</v>
      </c>
      <c r="S80" s="273">
        <f>ROUND(K80*R80*入力表!D$67,0)</f>
        <v>0</v>
      </c>
      <c r="T80" s="274"/>
      <c r="U80" s="275">
        <f t="shared" si="19"/>
        <v>0</v>
      </c>
      <c r="V80" s="276">
        <f t="shared" si="20"/>
        <v>0</v>
      </c>
      <c r="W80" s="276">
        <f t="shared" si="21"/>
        <v>0</v>
      </c>
      <c r="X80" s="277">
        <f t="shared" si="22"/>
        <v>0</v>
      </c>
      <c r="Y80" s="208" t="s">
        <v>447</v>
      </c>
      <c r="Z80" s="154"/>
    </row>
    <row r="81" spans="1:26">
      <c r="A81" s="191" t="s">
        <v>448</v>
      </c>
      <c r="B81" s="192" t="str">
        <f t="shared" si="23"/>
        <v>情報通信</v>
      </c>
      <c r="C81" s="262">
        <f t="shared" si="13"/>
        <v>0</v>
      </c>
      <c r="D81" s="1148"/>
      <c r="E81" s="1148"/>
      <c r="F81" s="263">
        <v>4.1203535651361131E-2</v>
      </c>
      <c r="G81" s="264">
        <f t="shared" si="14"/>
        <v>0</v>
      </c>
      <c r="H81" s="263">
        <f t="shared" si="15"/>
        <v>0.50333065744851657</v>
      </c>
      <c r="I81" s="265">
        <f t="shared" si="24"/>
        <v>0</v>
      </c>
      <c r="J81" s="266"/>
      <c r="K81" s="268">
        <v>0</v>
      </c>
      <c r="L81" s="270"/>
      <c r="M81" s="270"/>
      <c r="N81" s="271">
        <f t="shared" si="16"/>
        <v>0.52458578798055733</v>
      </c>
      <c r="O81" s="272">
        <f t="shared" si="25"/>
        <v>0</v>
      </c>
      <c r="P81" s="263">
        <f t="shared" si="17"/>
        <v>0.1361545481069471</v>
      </c>
      <c r="Q81" s="264">
        <f t="shared" si="26"/>
        <v>0</v>
      </c>
      <c r="R81" s="263">
        <f t="shared" si="18"/>
        <v>3.5176206941504383E-2</v>
      </c>
      <c r="S81" s="273">
        <f>ROUND(K81*R81*入力表!D$67,0)</f>
        <v>0</v>
      </c>
      <c r="T81" s="274"/>
      <c r="U81" s="275">
        <f t="shared" si="19"/>
        <v>0</v>
      </c>
      <c r="V81" s="276">
        <f t="shared" si="20"/>
        <v>0</v>
      </c>
      <c r="W81" s="276">
        <f t="shared" si="21"/>
        <v>0</v>
      </c>
      <c r="X81" s="277">
        <f t="shared" si="22"/>
        <v>0</v>
      </c>
      <c r="Y81" s="208" t="s">
        <v>448</v>
      </c>
      <c r="Z81" s="154"/>
    </row>
    <row r="82" spans="1:26">
      <c r="A82" s="191" t="s">
        <v>449</v>
      </c>
      <c r="B82" s="211" t="str">
        <f t="shared" si="23"/>
        <v>公務　　　　　　　　</v>
      </c>
      <c r="C82" s="278">
        <f t="shared" si="13"/>
        <v>0</v>
      </c>
      <c r="D82" s="1148"/>
      <c r="E82" s="1148"/>
      <c r="F82" s="279">
        <v>3.3308099243292161E-3</v>
      </c>
      <c r="G82" s="280">
        <f t="shared" si="14"/>
        <v>0</v>
      </c>
      <c r="H82" s="279">
        <f t="shared" si="15"/>
        <v>1</v>
      </c>
      <c r="I82" s="662">
        <f t="shared" si="24"/>
        <v>0</v>
      </c>
      <c r="J82" s="266"/>
      <c r="K82" s="269">
        <v>0</v>
      </c>
      <c r="L82" s="663"/>
      <c r="M82" s="663"/>
      <c r="N82" s="282">
        <f t="shared" si="16"/>
        <v>0.71869919729080367</v>
      </c>
      <c r="O82" s="281">
        <f t="shared" si="25"/>
        <v>0</v>
      </c>
      <c r="P82" s="279">
        <f t="shared" si="17"/>
        <v>0.36792667941880647</v>
      </c>
      <c r="Q82" s="280">
        <f t="shared" si="26"/>
        <v>0</v>
      </c>
      <c r="R82" s="279">
        <f t="shared" si="18"/>
        <v>5.8860414740122373E-2</v>
      </c>
      <c r="S82" s="664">
        <f>ROUND(K82*R82*入力表!D$67,0)</f>
        <v>0</v>
      </c>
      <c r="T82" s="274"/>
      <c r="U82" s="283">
        <f t="shared" si="19"/>
        <v>0</v>
      </c>
      <c r="V82" s="284">
        <f t="shared" si="20"/>
        <v>0</v>
      </c>
      <c r="W82" s="284">
        <f t="shared" si="21"/>
        <v>0</v>
      </c>
      <c r="X82" s="284">
        <f t="shared" si="22"/>
        <v>0</v>
      </c>
      <c r="Y82" s="218" t="s">
        <v>449</v>
      </c>
      <c r="Z82" s="154"/>
    </row>
    <row r="83" spans="1:26">
      <c r="A83" s="655" t="s">
        <v>450</v>
      </c>
      <c r="B83" s="192" t="str">
        <f t="shared" si="23"/>
        <v>教育・研究　　　　　</v>
      </c>
      <c r="C83" s="262">
        <f t="shared" si="13"/>
        <v>0</v>
      </c>
      <c r="D83" s="1148"/>
      <c r="E83" s="1148"/>
      <c r="F83" s="263">
        <v>2.1420188981293938E-2</v>
      </c>
      <c r="G83" s="264">
        <f t="shared" si="14"/>
        <v>0</v>
      </c>
      <c r="H83" s="263">
        <f t="shared" si="15"/>
        <v>0.92706160694829254</v>
      </c>
      <c r="I83" s="265">
        <f t="shared" si="24"/>
        <v>0</v>
      </c>
      <c r="J83" s="266"/>
      <c r="K83" s="268">
        <v>0</v>
      </c>
      <c r="L83" s="270"/>
      <c r="M83" s="270"/>
      <c r="N83" s="271">
        <f t="shared" si="16"/>
        <v>0.72811938208950477</v>
      </c>
      <c r="O83" s="272">
        <f t="shared" si="25"/>
        <v>0</v>
      </c>
      <c r="P83" s="263">
        <f t="shared" si="17"/>
        <v>0.50850501932958936</v>
      </c>
      <c r="Q83" s="264">
        <f t="shared" si="26"/>
        <v>0</v>
      </c>
      <c r="R83" s="263">
        <f t="shared" si="18"/>
        <v>7.5095852490573836E-2</v>
      </c>
      <c r="S83" s="273">
        <f>ROUND(K83*R83*入力表!D$67,0)</f>
        <v>0</v>
      </c>
      <c r="T83" s="274"/>
      <c r="U83" s="275">
        <f t="shared" si="19"/>
        <v>0</v>
      </c>
      <c r="V83" s="276">
        <f t="shared" si="20"/>
        <v>0</v>
      </c>
      <c r="W83" s="276">
        <f t="shared" si="21"/>
        <v>0</v>
      </c>
      <c r="X83" s="277">
        <f t="shared" si="22"/>
        <v>0</v>
      </c>
      <c r="Y83" s="208" t="s">
        <v>450</v>
      </c>
      <c r="Z83" s="154"/>
    </row>
    <row r="84" spans="1:26">
      <c r="A84" s="191" t="s">
        <v>451</v>
      </c>
      <c r="B84" s="192" t="str">
        <f t="shared" si="23"/>
        <v>医療・福祉</v>
      </c>
      <c r="C84" s="262">
        <f t="shared" si="13"/>
        <v>0</v>
      </c>
      <c r="D84" s="1148"/>
      <c r="E84" s="1148"/>
      <c r="F84" s="263">
        <v>5.146449932371739E-2</v>
      </c>
      <c r="G84" s="264">
        <f t="shared" si="14"/>
        <v>0</v>
      </c>
      <c r="H84" s="263">
        <f t="shared" si="15"/>
        <v>0.99531583911190746</v>
      </c>
      <c r="I84" s="265">
        <f t="shared" si="24"/>
        <v>0</v>
      </c>
      <c r="J84" s="266"/>
      <c r="K84" s="268">
        <v>0</v>
      </c>
      <c r="L84" s="270"/>
      <c r="M84" s="270"/>
      <c r="N84" s="271">
        <f t="shared" si="16"/>
        <v>0.62625293040849728</v>
      </c>
      <c r="O84" s="272">
        <f t="shared" si="25"/>
        <v>0</v>
      </c>
      <c r="P84" s="263">
        <f t="shared" si="17"/>
        <v>0.51162407626562767</v>
      </c>
      <c r="Q84" s="264">
        <f t="shared" si="26"/>
        <v>0</v>
      </c>
      <c r="R84" s="263">
        <f t="shared" si="18"/>
        <v>0.12399733701732213</v>
      </c>
      <c r="S84" s="273">
        <f>ROUND(K84*R84*入力表!D$67,0)</f>
        <v>0</v>
      </c>
      <c r="T84" s="274"/>
      <c r="U84" s="275">
        <f t="shared" si="19"/>
        <v>0</v>
      </c>
      <c r="V84" s="276">
        <f t="shared" si="20"/>
        <v>0</v>
      </c>
      <c r="W84" s="276">
        <f t="shared" si="21"/>
        <v>0</v>
      </c>
      <c r="X84" s="277">
        <f t="shared" si="22"/>
        <v>0</v>
      </c>
      <c r="Y84" s="208" t="s">
        <v>451</v>
      </c>
      <c r="Z84" s="154"/>
    </row>
    <row r="85" spans="1:26">
      <c r="A85" s="191" t="s">
        <v>452</v>
      </c>
      <c r="B85" s="192" t="str">
        <f t="shared" si="23"/>
        <v>他に分類されない会員制団体</v>
      </c>
      <c r="C85" s="262">
        <f t="shared" si="13"/>
        <v>0</v>
      </c>
      <c r="D85" s="1148"/>
      <c r="E85" s="1148"/>
      <c r="F85" s="263">
        <v>8.4016925282354177E-3</v>
      </c>
      <c r="G85" s="264">
        <f t="shared" si="14"/>
        <v>0</v>
      </c>
      <c r="H85" s="263">
        <f t="shared" si="15"/>
        <v>0.97821549001766317</v>
      </c>
      <c r="I85" s="265">
        <f t="shared" si="24"/>
        <v>0</v>
      </c>
      <c r="J85" s="266"/>
      <c r="K85" s="268">
        <v>0</v>
      </c>
      <c r="L85" s="270"/>
      <c r="M85" s="270"/>
      <c r="N85" s="271">
        <f t="shared" si="16"/>
        <v>0.56885505005013515</v>
      </c>
      <c r="O85" s="272">
        <f t="shared" si="25"/>
        <v>0</v>
      </c>
      <c r="P85" s="263">
        <f t="shared" si="17"/>
        <v>0.48048129705477471</v>
      </c>
      <c r="Q85" s="264">
        <f t="shared" si="26"/>
        <v>0</v>
      </c>
      <c r="R85" s="263">
        <f t="shared" si="18"/>
        <v>0.10983837800173349</v>
      </c>
      <c r="S85" s="273">
        <f>ROUND(K85*R85*入力表!D$67,0)</f>
        <v>0</v>
      </c>
      <c r="T85" s="274"/>
      <c r="U85" s="275">
        <f t="shared" si="19"/>
        <v>0</v>
      </c>
      <c r="V85" s="276">
        <f t="shared" si="20"/>
        <v>0</v>
      </c>
      <c r="W85" s="276">
        <f t="shared" si="21"/>
        <v>0</v>
      </c>
      <c r="X85" s="277">
        <f t="shared" si="22"/>
        <v>0</v>
      </c>
      <c r="Y85" s="208" t="s">
        <v>452</v>
      </c>
      <c r="Z85" s="154"/>
    </row>
    <row r="86" spans="1:26">
      <c r="A86" s="191" t="s">
        <v>453</v>
      </c>
      <c r="B86" s="192" t="str">
        <f t="shared" si="23"/>
        <v>対事業所サービス</v>
      </c>
      <c r="C86" s="262">
        <f t="shared" si="13"/>
        <v>0</v>
      </c>
      <c r="D86" s="1148"/>
      <c r="E86" s="1148"/>
      <c r="F86" s="263">
        <v>1.308056961572664E-2</v>
      </c>
      <c r="G86" s="264">
        <f t="shared" si="14"/>
        <v>0</v>
      </c>
      <c r="H86" s="263">
        <f t="shared" si="15"/>
        <v>0.58108109342862813</v>
      </c>
      <c r="I86" s="265">
        <f t="shared" si="24"/>
        <v>0</v>
      </c>
      <c r="J86" s="266"/>
      <c r="K86" s="268">
        <v>0</v>
      </c>
      <c r="L86" s="270"/>
      <c r="M86" s="270"/>
      <c r="N86" s="271">
        <f t="shared" si="16"/>
        <v>0.61741257856329357</v>
      </c>
      <c r="O86" s="272">
        <f t="shared" si="25"/>
        <v>0</v>
      </c>
      <c r="P86" s="263">
        <f t="shared" si="17"/>
        <v>0.38043033994033482</v>
      </c>
      <c r="Q86" s="264">
        <f t="shared" si="26"/>
        <v>0</v>
      </c>
      <c r="R86" s="263">
        <f t="shared" si="18"/>
        <v>0.14941898435352283</v>
      </c>
      <c r="S86" s="273">
        <f>ROUND(K86*R86*入力表!D$67,0)</f>
        <v>0</v>
      </c>
      <c r="T86" s="274"/>
      <c r="U86" s="275">
        <f t="shared" si="19"/>
        <v>0</v>
      </c>
      <c r="V86" s="276">
        <f t="shared" si="20"/>
        <v>0</v>
      </c>
      <c r="W86" s="276">
        <f t="shared" si="21"/>
        <v>0</v>
      </c>
      <c r="X86" s="277">
        <f t="shared" si="22"/>
        <v>0</v>
      </c>
      <c r="Y86" s="208" t="s">
        <v>453</v>
      </c>
      <c r="Z86" s="154"/>
    </row>
    <row r="87" spans="1:26">
      <c r="A87" s="191" t="s">
        <v>454</v>
      </c>
      <c r="B87" s="211" t="str">
        <f t="shared" si="23"/>
        <v>対個人サービス</v>
      </c>
      <c r="C87" s="278">
        <f t="shared" si="13"/>
        <v>0</v>
      </c>
      <c r="D87" s="1148"/>
      <c r="E87" s="1148"/>
      <c r="F87" s="279">
        <v>0.14209244133298968</v>
      </c>
      <c r="G87" s="280">
        <f>F87*E$90</f>
        <v>0</v>
      </c>
      <c r="H87" s="279">
        <f t="shared" si="15"/>
        <v>0.74987303323599219</v>
      </c>
      <c r="I87" s="662">
        <f t="shared" si="24"/>
        <v>0</v>
      </c>
      <c r="J87" s="266"/>
      <c r="K87" s="269">
        <v>0</v>
      </c>
      <c r="L87" s="663"/>
      <c r="M87" s="663"/>
      <c r="N87" s="282">
        <f t="shared" si="16"/>
        <v>0.52794012936392209</v>
      </c>
      <c r="O87" s="281">
        <f t="shared" si="25"/>
        <v>0</v>
      </c>
      <c r="P87" s="279">
        <f t="shared" si="17"/>
        <v>0.25368235180397458</v>
      </c>
      <c r="Q87" s="280">
        <f t="shared" si="26"/>
        <v>0</v>
      </c>
      <c r="R87" s="279">
        <f t="shared" si="18"/>
        <v>0.18384598314266382</v>
      </c>
      <c r="S87" s="664">
        <f>ROUND(K87*R87*入力表!D$67,0)</f>
        <v>0</v>
      </c>
      <c r="T87" s="274"/>
      <c r="U87" s="283">
        <f t="shared" si="19"/>
        <v>0</v>
      </c>
      <c r="V87" s="284">
        <f t="shared" si="20"/>
        <v>0</v>
      </c>
      <c r="W87" s="284">
        <f t="shared" si="21"/>
        <v>0</v>
      </c>
      <c r="X87" s="285">
        <f t="shared" si="22"/>
        <v>0</v>
      </c>
      <c r="Y87" s="218" t="s">
        <v>454</v>
      </c>
      <c r="Z87" s="154"/>
    </row>
    <row r="88" spans="1:26">
      <c r="A88" s="655" t="s">
        <v>455</v>
      </c>
      <c r="B88" s="192" t="str">
        <f t="shared" si="23"/>
        <v>事務用品</v>
      </c>
      <c r="C88" s="262">
        <f t="shared" si="13"/>
        <v>0</v>
      </c>
      <c r="D88" s="1148"/>
      <c r="E88" s="1148"/>
      <c r="F88" s="263">
        <v>0</v>
      </c>
      <c r="G88" s="264">
        <f>F88*E$90</f>
        <v>0</v>
      </c>
      <c r="H88" s="263">
        <f t="shared" si="15"/>
        <v>1</v>
      </c>
      <c r="I88" s="265">
        <f t="shared" si="24"/>
        <v>0</v>
      </c>
      <c r="J88" s="266"/>
      <c r="K88" s="268">
        <v>0</v>
      </c>
      <c r="L88" s="270"/>
      <c r="M88" s="270"/>
      <c r="N88" s="271">
        <f t="shared" si="16"/>
        <v>0</v>
      </c>
      <c r="O88" s="272">
        <f t="shared" si="25"/>
        <v>0</v>
      </c>
      <c r="P88" s="263">
        <f t="shared" si="17"/>
        <v>0</v>
      </c>
      <c r="Q88" s="264">
        <f t="shared" si="26"/>
        <v>0</v>
      </c>
      <c r="R88" s="263">
        <f t="shared" si="18"/>
        <v>0</v>
      </c>
      <c r="S88" s="273">
        <f>ROUND(K88*R88*入力表!D$67,0)</f>
        <v>0</v>
      </c>
      <c r="T88" s="274"/>
      <c r="U88" s="275">
        <f t="shared" si="19"/>
        <v>0</v>
      </c>
      <c r="V88" s="276">
        <f t="shared" si="20"/>
        <v>0</v>
      </c>
      <c r="W88" s="276">
        <f t="shared" si="21"/>
        <v>0</v>
      </c>
      <c r="X88" s="277">
        <f t="shared" si="22"/>
        <v>0</v>
      </c>
      <c r="Y88" s="208" t="s">
        <v>455</v>
      </c>
      <c r="Z88" s="154"/>
    </row>
    <row r="89" spans="1:26">
      <c r="A89" s="210" t="s">
        <v>456</v>
      </c>
      <c r="B89" s="192" t="str">
        <f t="shared" si="23"/>
        <v>分類不明</v>
      </c>
      <c r="C89" s="262">
        <f t="shared" si="13"/>
        <v>0</v>
      </c>
      <c r="D89" s="1148"/>
      <c r="E89" s="1148"/>
      <c r="F89" s="263">
        <v>3.2385997913801969E-5</v>
      </c>
      <c r="G89" s="264">
        <f>F89*E$90</f>
        <v>0</v>
      </c>
      <c r="H89" s="263">
        <f t="shared" si="15"/>
        <v>0.97203549558731928</v>
      </c>
      <c r="I89" s="265">
        <f t="shared" si="24"/>
        <v>0</v>
      </c>
      <c r="J89" s="266"/>
      <c r="K89" s="268">
        <v>0</v>
      </c>
      <c r="L89" s="270"/>
      <c r="M89" s="270"/>
      <c r="N89" s="271">
        <f t="shared" si="16"/>
        <v>0.34492456959318341</v>
      </c>
      <c r="O89" s="272">
        <f t="shared" si="25"/>
        <v>0</v>
      </c>
      <c r="P89" s="263">
        <f t="shared" si="17"/>
        <v>1.0584388027659203E-2</v>
      </c>
      <c r="Q89" s="264">
        <f t="shared" si="26"/>
        <v>0</v>
      </c>
      <c r="R89" s="263">
        <f t="shared" si="18"/>
        <v>7.8217961839619897E-4</v>
      </c>
      <c r="S89" s="273">
        <f>ROUND(K89*R89*入力表!D$67,0)</f>
        <v>0</v>
      </c>
      <c r="T89" s="274"/>
      <c r="U89" s="275">
        <f t="shared" si="19"/>
        <v>0</v>
      </c>
      <c r="V89" s="276">
        <f t="shared" si="20"/>
        <v>0</v>
      </c>
      <c r="W89" s="276">
        <f t="shared" si="21"/>
        <v>0</v>
      </c>
      <c r="X89" s="277">
        <f t="shared" si="22"/>
        <v>0</v>
      </c>
      <c r="Y89" s="208" t="s">
        <v>456</v>
      </c>
      <c r="Z89" s="154"/>
    </row>
    <row r="90" spans="1:26" ht="13.15" thickBot="1">
      <c r="A90" s="1149" t="s">
        <v>109</v>
      </c>
      <c r="B90" s="1150"/>
      <c r="C90" s="287">
        <f>SUM(C53:C89)</f>
        <v>0</v>
      </c>
      <c r="D90" s="288">
        <f>入力表!E48</f>
        <v>0.6944621616148372</v>
      </c>
      <c r="E90" s="289">
        <f>C90*D90</f>
        <v>0</v>
      </c>
      <c r="F90" s="290">
        <v>1</v>
      </c>
      <c r="G90" s="291">
        <f>SUM(G53:G89)</f>
        <v>0</v>
      </c>
      <c r="H90" s="290">
        <f>O45</f>
        <v>0.5602365577454772</v>
      </c>
      <c r="I90" s="292">
        <f>SUM(I53:I89)</f>
        <v>0</v>
      </c>
      <c r="J90" s="293"/>
      <c r="K90" s="294">
        <f>SUM(K53:K89)</f>
        <v>0</v>
      </c>
      <c r="L90" s="295"/>
      <c r="M90" s="295"/>
      <c r="N90" s="296">
        <f>S45</f>
        <v>0.47503285604277029</v>
      </c>
      <c r="O90" s="289">
        <f>SUM(O53:O89)</f>
        <v>0</v>
      </c>
      <c r="P90" s="290">
        <f>U45</f>
        <v>0.23424947464242291</v>
      </c>
      <c r="Q90" s="291">
        <f>SUM(Q53:Q89)</f>
        <v>0</v>
      </c>
      <c r="R90" s="290">
        <f>W45</f>
        <v>6.5970841605538275E-2</v>
      </c>
      <c r="S90" s="297">
        <f>SUM(S53:S89)</f>
        <v>0</v>
      </c>
      <c r="T90" s="298"/>
      <c r="U90" s="299">
        <f>SUM(U53:U89)</f>
        <v>0</v>
      </c>
      <c r="V90" s="300">
        <f>SUM(V53:V89)</f>
        <v>0</v>
      </c>
      <c r="W90" s="300">
        <f>SUM(W53:W89)</f>
        <v>0</v>
      </c>
      <c r="X90" s="300">
        <f>SUM(X53:X89)</f>
        <v>0</v>
      </c>
      <c r="Y90" s="301"/>
      <c r="Z90" s="154"/>
    </row>
    <row r="91" spans="1:26" ht="13.15" thickTop="1">
      <c r="A91" s="154"/>
      <c r="B91" s="154"/>
      <c r="C91" s="154"/>
      <c r="D91" s="154"/>
      <c r="E91" s="154"/>
      <c r="F91" s="154"/>
      <c r="G91" s="154"/>
      <c r="H91" s="154"/>
      <c r="I91" s="154"/>
      <c r="J91" s="154"/>
      <c r="K91" s="154"/>
      <c r="L91" s="154"/>
      <c r="M91" s="154"/>
      <c r="N91" s="154"/>
      <c r="O91" s="154"/>
      <c r="P91" s="154"/>
      <c r="Q91" s="154"/>
      <c r="R91" s="154"/>
      <c r="S91" s="154"/>
      <c r="T91" s="154"/>
      <c r="U91" s="154" t="s">
        <v>147</v>
      </c>
      <c r="V91" s="154"/>
      <c r="W91" s="154"/>
      <c r="X91" s="154"/>
      <c r="Y91" s="154"/>
      <c r="Z91" s="154"/>
    </row>
    <row r="92" spans="1:26">
      <c r="A92" s="154"/>
      <c r="B92" s="154"/>
      <c r="C92" s="48" t="s">
        <v>148</v>
      </c>
      <c r="D92" s="48" t="s">
        <v>148</v>
      </c>
      <c r="E92" s="154"/>
      <c r="F92" s="154"/>
      <c r="G92" s="154"/>
      <c r="H92" s="154"/>
      <c r="I92" s="154"/>
      <c r="J92" s="154"/>
      <c r="K92" s="154"/>
      <c r="L92" s="154"/>
      <c r="M92" s="154"/>
      <c r="N92" s="154"/>
      <c r="O92" s="154"/>
      <c r="P92" s="154"/>
      <c r="Q92" s="154"/>
      <c r="R92" s="154"/>
      <c r="S92" s="154"/>
      <c r="T92" s="154"/>
      <c r="U92" s="154"/>
      <c r="V92" s="154"/>
      <c r="W92" s="154"/>
      <c r="X92" s="154"/>
      <c r="Y92" s="154"/>
      <c r="Z92" s="154"/>
    </row>
  </sheetData>
  <sheetProtection sheet="1" objects="1" scenarios="1"/>
  <mergeCells count="6">
    <mergeCell ref="E53:E89"/>
    <mergeCell ref="A90:B90"/>
    <mergeCell ref="A3:B7"/>
    <mergeCell ref="A45:B45"/>
    <mergeCell ref="A48:B52"/>
    <mergeCell ref="D53:D89"/>
  </mergeCells>
  <phoneticPr fontId="17"/>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800080"/>
    <pageSetUpPr fitToPage="1"/>
  </sheetPr>
  <dimension ref="A1:S48"/>
  <sheetViews>
    <sheetView zoomScaleNormal="100" workbookViewId="0">
      <pane ySplit="6" topLeftCell="A7" activePane="bottomLeft" state="frozen"/>
      <selection pane="bottomLeft"/>
    </sheetView>
  </sheetViews>
  <sheetFormatPr defaultRowHeight="12.75"/>
  <cols>
    <col min="1" max="1" width="1.59765625" style="48" customWidth="1"/>
    <col min="2" max="2" width="3.33203125" style="48" customWidth="1"/>
    <col min="3" max="3" width="0.9296875" style="48" customWidth="1"/>
    <col min="4" max="4" width="30.06640625" style="48" customWidth="1"/>
    <col min="5" max="5" width="0.9296875" style="48" customWidth="1"/>
    <col min="6" max="6" width="7" style="48" customWidth="1"/>
    <col min="7" max="7" width="7.06640625" style="48" customWidth="1"/>
    <col min="8" max="8" width="7.59765625" style="48" customWidth="1"/>
    <col min="9" max="9" width="7.06640625" style="48" customWidth="1"/>
    <col min="10" max="10" width="6.46484375" style="48" customWidth="1"/>
    <col min="11" max="11" width="6.265625" style="48" customWidth="1"/>
    <col min="12" max="12" width="6.59765625" style="48" customWidth="1"/>
    <col min="13" max="14" width="6.265625" style="48" customWidth="1"/>
    <col min="15" max="15" width="7.59765625" style="48" customWidth="1"/>
    <col min="16" max="16" width="7" style="48" customWidth="1"/>
    <col min="17" max="17" width="7.265625" style="48" customWidth="1"/>
    <col min="18" max="18" width="6.265625" style="48" customWidth="1"/>
    <col min="19" max="19" width="9" style="48"/>
  </cols>
  <sheetData>
    <row r="1" spans="2:18" ht="16.149999999999999">
      <c r="B1" s="156"/>
      <c r="C1" s="49"/>
      <c r="D1" s="49"/>
      <c r="E1" s="49"/>
      <c r="F1" s="50"/>
      <c r="G1" s="49"/>
      <c r="H1" s="49"/>
    </row>
    <row r="2" spans="2:18" ht="15.4">
      <c r="B2" s="645" t="s">
        <v>40</v>
      </c>
      <c r="P2" s="51" t="str">
        <f>"（単位："&amp;入力表!$E$62&amp;"，人）"</f>
        <v>（単位：百万円，人）</v>
      </c>
    </row>
    <row r="3" spans="2:18">
      <c r="B3" s="646"/>
      <c r="C3" s="52"/>
      <c r="D3" s="53"/>
      <c r="E3" s="54"/>
      <c r="F3" s="55" t="s">
        <v>41</v>
      </c>
      <c r="G3" s="56"/>
      <c r="H3" s="55"/>
      <c r="I3" s="57" t="s">
        <v>42</v>
      </c>
      <c r="J3" s="58"/>
      <c r="K3" s="59"/>
      <c r="L3" s="60" t="s">
        <v>43</v>
      </c>
      <c r="M3" s="61"/>
      <c r="N3" s="60"/>
      <c r="O3" s="62" t="s">
        <v>44</v>
      </c>
      <c r="P3" s="63"/>
      <c r="Q3" s="64"/>
      <c r="R3" s="65"/>
    </row>
    <row r="4" spans="2:18">
      <c r="B4" s="647"/>
      <c r="C4" s="66"/>
      <c r="D4" s="67"/>
      <c r="E4" s="68"/>
      <c r="F4" s="69"/>
      <c r="G4" s="70" t="s">
        <v>45</v>
      </c>
      <c r="H4" s="55"/>
      <c r="I4" s="71"/>
      <c r="J4" s="57" t="s">
        <v>45</v>
      </c>
      <c r="K4" s="59"/>
      <c r="L4" s="72"/>
      <c r="M4" s="73" t="s">
        <v>45</v>
      </c>
      <c r="N4" s="60"/>
      <c r="O4" s="74"/>
      <c r="P4" s="62" t="s">
        <v>45</v>
      </c>
      <c r="Q4" s="64"/>
      <c r="R4" s="75" t="s">
        <v>46</v>
      </c>
    </row>
    <row r="5" spans="2:18">
      <c r="B5" s="647"/>
      <c r="C5" s="66"/>
      <c r="D5" s="67"/>
      <c r="E5" s="68"/>
      <c r="F5" s="69"/>
      <c r="G5" s="76"/>
      <c r="H5" s="77" t="s">
        <v>47</v>
      </c>
      <c r="I5" s="71"/>
      <c r="J5" s="78"/>
      <c r="K5" s="79" t="s">
        <v>47</v>
      </c>
      <c r="L5" s="72"/>
      <c r="M5" s="80"/>
      <c r="N5" s="81" t="s">
        <v>47</v>
      </c>
      <c r="O5" s="74"/>
      <c r="P5" s="82"/>
      <c r="Q5" s="83" t="s">
        <v>47</v>
      </c>
      <c r="R5" s="75" t="s">
        <v>48</v>
      </c>
    </row>
    <row r="6" spans="2:18">
      <c r="B6" s="648"/>
      <c r="C6" s="84"/>
      <c r="D6" s="85"/>
      <c r="E6" s="86"/>
      <c r="F6" s="87"/>
      <c r="G6" s="88"/>
      <c r="H6" s="89" t="s">
        <v>49</v>
      </c>
      <c r="I6" s="90"/>
      <c r="J6" s="91"/>
      <c r="K6" s="92" t="s">
        <v>286</v>
      </c>
      <c r="L6" s="93"/>
      <c r="M6" s="94"/>
      <c r="N6" s="95" t="s">
        <v>49</v>
      </c>
      <c r="O6" s="96"/>
      <c r="P6" s="97"/>
      <c r="Q6" s="98" t="s">
        <v>49</v>
      </c>
      <c r="R6" s="99"/>
    </row>
    <row r="7" spans="2:18">
      <c r="B7" s="649">
        <v>1</v>
      </c>
      <c r="C7" s="100"/>
      <c r="D7" s="101" t="s">
        <v>568</v>
      </c>
      <c r="E7" s="68"/>
      <c r="F7" s="102">
        <f>計算表!C8</f>
        <v>0</v>
      </c>
      <c r="G7" s="103">
        <f>計算表!G8</f>
        <v>0</v>
      </c>
      <c r="H7" s="104">
        <f>計算表!I8</f>
        <v>0</v>
      </c>
      <c r="I7" s="105">
        <f>計算表!R8</f>
        <v>0</v>
      </c>
      <c r="J7" s="105">
        <f>計算表!T8</f>
        <v>0</v>
      </c>
      <c r="K7" s="105">
        <f>計算表!V8</f>
        <v>0</v>
      </c>
      <c r="L7" s="106">
        <f>計算表!K53</f>
        <v>0</v>
      </c>
      <c r="M7" s="107">
        <f>計算表!O53</f>
        <v>0</v>
      </c>
      <c r="N7" s="108">
        <f>計算表!Q53</f>
        <v>0</v>
      </c>
      <c r="O7" s="109">
        <f>F7+I7+L7</f>
        <v>0</v>
      </c>
      <c r="P7" s="109">
        <f t="shared" ref="P7:Q22" si="0">G7+J7+M7</f>
        <v>0</v>
      </c>
      <c r="Q7" s="109">
        <f t="shared" si="0"/>
        <v>0</v>
      </c>
      <c r="R7" s="110">
        <f>計算表!X53</f>
        <v>0</v>
      </c>
    </row>
    <row r="8" spans="2:18">
      <c r="B8" s="649">
        <v>2</v>
      </c>
      <c r="C8" s="100"/>
      <c r="D8" s="101" t="s">
        <v>569</v>
      </c>
      <c r="E8" s="68"/>
      <c r="F8" s="102">
        <f>計算表!C9</f>
        <v>0</v>
      </c>
      <c r="G8" s="103">
        <f>計算表!G9</f>
        <v>0</v>
      </c>
      <c r="H8" s="104">
        <f>計算表!I9</f>
        <v>0</v>
      </c>
      <c r="I8" s="105">
        <f>計算表!R9</f>
        <v>0</v>
      </c>
      <c r="J8" s="105">
        <f>計算表!T9</f>
        <v>0</v>
      </c>
      <c r="K8" s="105">
        <f>計算表!V9</f>
        <v>0</v>
      </c>
      <c r="L8" s="106">
        <f>計算表!K54</f>
        <v>0</v>
      </c>
      <c r="M8" s="107">
        <f>計算表!O54</f>
        <v>0</v>
      </c>
      <c r="N8" s="108">
        <f>計算表!Q54</f>
        <v>0</v>
      </c>
      <c r="O8" s="109">
        <f t="shared" ref="O8:Q43" si="1">F8+I8+L8</f>
        <v>0</v>
      </c>
      <c r="P8" s="109">
        <f t="shared" si="0"/>
        <v>0</v>
      </c>
      <c r="Q8" s="109">
        <f t="shared" si="0"/>
        <v>0</v>
      </c>
      <c r="R8" s="110">
        <f>計算表!X54</f>
        <v>0</v>
      </c>
    </row>
    <row r="9" spans="2:18">
      <c r="B9" s="124">
        <v>3</v>
      </c>
      <c r="C9" s="111"/>
      <c r="D9" s="101" t="s">
        <v>570</v>
      </c>
      <c r="E9" s="68"/>
      <c r="F9" s="102">
        <f>計算表!C10</f>
        <v>0</v>
      </c>
      <c r="G9" s="103">
        <f>計算表!G10</f>
        <v>0</v>
      </c>
      <c r="H9" s="104">
        <f>計算表!I10</f>
        <v>0</v>
      </c>
      <c r="I9" s="105">
        <f>計算表!R10</f>
        <v>0</v>
      </c>
      <c r="J9" s="105">
        <f>計算表!T10</f>
        <v>0</v>
      </c>
      <c r="K9" s="105">
        <f>計算表!V10</f>
        <v>0</v>
      </c>
      <c r="L9" s="106">
        <f>計算表!K55</f>
        <v>0</v>
      </c>
      <c r="M9" s="107">
        <f>計算表!O55</f>
        <v>0</v>
      </c>
      <c r="N9" s="108">
        <f>計算表!Q55</f>
        <v>0</v>
      </c>
      <c r="O9" s="109">
        <f t="shared" si="1"/>
        <v>0</v>
      </c>
      <c r="P9" s="109">
        <f t="shared" si="0"/>
        <v>0</v>
      </c>
      <c r="Q9" s="109">
        <f t="shared" si="0"/>
        <v>0</v>
      </c>
      <c r="R9" s="110">
        <f>計算表!X55</f>
        <v>0</v>
      </c>
    </row>
    <row r="10" spans="2:18">
      <c r="B10" s="124">
        <v>4</v>
      </c>
      <c r="C10" s="111"/>
      <c r="D10" s="101" t="s">
        <v>323</v>
      </c>
      <c r="E10" s="68"/>
      <c r="F10" s="102">
        <f>計算表!C11</f>
        <v>0</v>
      </c>
      <c r="G10" s="103">
        <f>計算表!G11</f>
        <v>0</v>
      </c>
      <c r="H10" s="104">
        <f>計算表!I11</f>
        <v>0</v>
      </c>
      <c r="I10" s="105">
        <f>計算表!R11</f>
        <v>0</v>
      </c>
      <c r="J10" s="105">
        <f>計算表!T11</f>
        <v>0</v>
      </c>
      <c r="K10" s="105">
        <f>計算表!V11</f>
        <v>0</v>
      </c>
      <c r="L10" s="106">
        <f>計算表!K56</f>
        <v>0</v>
      </c>
      <c r="M10" s="107">
        <f>計算表!O56</f>
        <v>0</v>
      </c>
      <c r="N10" s="108">
        <f>計算表!Q56</f>
        <v>0</v>
      </c>
      <c r="O10" s="109">
        <f t="shared" si="1"/>
        <v>0</v>
      </c>
      <c r="P10" s="109">
        <f t="shared" si="0"/>
        <v>0</v>
      </c>
      <c r="Q10" s="109">
        <f t="shared" si="0"/>
        <v>0</v>
      </c>
      <c r="R10" s="110">
        <f>計算表!X56</f>
        <v>0</v>
      </c>
    </row>
    <row r="11" spans="2:18">
      <c r="B11" s="124">
        <v>5</v>
      </c>
      <c r="C11" s="111"/>
      <c r="D11" s="112" t="s">
        <v>318</v>
      </c>
      <c r="E11" s="68"/>
      <c r="F11" s="113">
        <f>計算表!C12</f>
        <v>0</v>
      </c>
      <c r="G11" s="114">
        <f>計算表!G12</f>
        <v>0</v>
      </c>
      <c r="H11" s="115">
        <f>計算表!I12</f>
        <v>0</v>
      </c>
      <c r="I11" s="116">
        <f>計算表!R12</f>
        <v>0</v>
      </c>
      <c r="J11" s="116">
        <f>計算表!T12</f>
        <v>0</v>
      </c>
      <c r="K11" s="116">
        <f>計算表!V12</f>
        <v>0</v>
      </c>
      <c r="L11" s="117">
        <f>計算表!K57</f>
        <v>0</v>
      </c>
      <c r="M11" s="118">
        <f>計算表!O57</f>
        <v>0</v>
      </c>
      <c r="N11" s="119">
        <f>計算表!Q57</f>
        <v>0</v>
      </c>
      <c r="O11" s="120">
        <f t="shared" si="1"/>
        <v>0</v>
      </c>
      <c r="P11" s="120">
        <f t="shared" si="0"/>
        <v>0</v>
      </c>
      <c r="Q11" s="120">
        <f t="shared" si="0"/>
        <v>0</v>
      </c>
      <c r="R11" s="121">
        <f>計算表!X57</f>
        <v>0</v>
      </c>
    </row>
    <row r="12" spans="2:18">
      <c r="B12" s="650">
        <v>6</v>
      </c>
      <c r="C12" s="122"/>
      <c r="D12" s="123" t="s">
        <v>324</v>
      </c>
      <c r="E12" s="54"/>
      <c r="F12" s="102">
        <f>計算表!C13</f>
        <v>0</v>
      </c>
      <c r="G12" s="103">
        <f>計算表!G13</f>
        <v>0</v>
      </c>
      <c r="H12" s="104">
        <f>計算表!I13</f>
        <v>0</v>
      </c>
      <c r="I12" s="105">
        <f>計算表!R13</f>
        <v>0</v>
      </c>
      <c r="J12" s="105">
        <f>計算表!T13</f>
        <v>0</v>
      </c>
      <c r="K12" s="105">
        <f>計算表!V13</f>
        <v>0</v>
      </c>
      <c r="L12" s="106">
        <f>計算表!K58</f>
        <v>0</v>
      </c>
      <c r="M12" s="107">
        <f>計算表!O58</f>
        <v>0</v>
      </c>
      <c r="N12" s="108">
        <f>計算表!Q58</f>
        <v>0</v>
      </c>
      <c r="O12" s="109">
        <f t="shared" si="1"/>
        <v>0</v>
      </c>
      <c r="P12" s="109">
        <f t="shared" si="0"/>
        <v>0</v>
      </c>
      <c r="Q12" s="109">
        <f t="shared" si="0"/>
        <v>0</v>
      </c>
      <c r="R12" s="110">
        <f>計算表!X58</f>
        <v>0</v>
      </c>
    </row>
    <row r="13" spans="2:18">
      <c r="B13" s="124">
        <v>7</v>
      </c>
      <c r="C13" s="111"/>
      <c r="D13" s="112" t="s">
        <v>325</v>
      </c>
      <c r="E13" s="68"/>
      <c r="F13" s="125">
        <f>計算表!C14</f>
        <v>0</v>
      </c>
      <c r="G13" s="126">
        <f>計算表!G14</f>
        <v>0</v>
      </c>
      <c r="H13" s="104">
        <f>計算表!I14</f>
        <v>0</v>
      </c>
      <c r="I13" s="127">
        <f>計算表!R14</f>
        <v>0</v>
      </c>
      <c r="J13" s="127">
        <f>計算表!T14</f>
        <v>0</v>
      </c>
      <c r="K13" s="105">
        <f>計算表!V14</f>
        <v>0</v>
      </c>
      <c r="L13" s="128">
        <f>計算表!K59</f>
        <v>0</v>
      </c>
      <c r="M13" s="129">
        <f>計算表!O59</f>
        <v>0</v>
      </c>
      <c r="N13" s="108">
        <f>計算表!Q59</f>
        <v>0</v>
      </c>
      <c r="O13" s="130">
        <f t="shared" si="1"/>
        <v>0</v>
      </c>
      <c r="P13" s="130">
        <f t="shared" si="0"/>
        <v>0</v>
      </c>
      <c r="Q13" s="109">
        <f t="shared" si="0"/>
        <v>0</v>
      </c>
      <c r="R13" s="110">
        <f>計算表!X59</f>
        <v>0</v>
      </c>
    </row>
    <row r="14" spans="2:18">
      <c r="B14" s="124">
        <v>8</v>
      </c>
      <c r="C14" s="111"/>
      <c r="D14" s="112" t="s">
        <v>571</v>
      </c>
      <c r="E14" s="68"/>
      <c r="F14" s="102">
        <f>計算表!C15</f>
        <v>0</v>
      </c>
      <c r="G14" s="103">
        <f>計算表!G15</f>
        <v>0</v>
      </c>
      <c r="H14" s="104">
        <f>計算表!I15</f>
        <v>0</v>
      </c>
      <c r="I14" s="105">
        <f>計算表!R15</f>
        <v>0</v>
      </c>
      <c r="J14" s="105">
        <f>計算表!T15</f>
        <v>0</v>
      </c>
      <c r="K14" s="105">
        <f>計算表!V15</f>
        <v>0</v>
      </c>
      <c r="L14" s="106">
        <f>計算表!K60</f>
        <v>0</v>
      </c>
      <c r="M14" s="107">
        <f>計算表!O60</f>
        <v>0</v>
      </c>
      <c r="N14" s="108">
        <f>計算表!Q60</f>
        <v>0</v>
      </c>
      <c r="O14" s="109">
        <f t="shared" si="1"/>
        <v>0</v>
      </c>
      <c r="P14" s="109">
        <f t="shared" si="0"/>
        <v>0</v>
      </c>
      <c r="Q14" s="109">
        <f t="shared" si="0"/>
        <v>0</v>
      </c>
      <c r="R14" s="110">
        <f>計算表!X60</f>
        <v>0</v>
      </c>
    </row>
    <row r="15" spans="2:18">
      <c r="B15" s="124">
        <v>9</v>
      </c>
      <c r="C15" s="111"/>
      <c r="D15" s="101" t="s">
        <v>326</v>
      </c>
      <c r="E15" s="68"/>
      <c r="F15" s="102">
        <f>計算表!C16</f>
        <v>0</v>
      </c>
      <c r="G15" s="103">
        <f>計算表!G16</f>
        <v>0</v>
      </c>
      <c r="H15" s="104">
        <f>計算表!I16</f>
        <v>0</v>
      </c>
      <c r="I15" s="105">
        <f>計算表!R16</f>
        <v>0</v>
      </c>
      <c r="J15" s="105">
        <f>計算表!T16</f>
        <v>0</v>
      </c>
      <c r="K15" s="105">
        <f>計算表!V16</f>
        <v>0</v>
      </c>
      <c r="L15" s="106">
        <f>計算表!K61</f>
        <v>0</v>
      </c>
      <c r="M15" s="107">
        <f>計算表!O61</f>
        <v>0</v>
      </c>
      <c r="N15" s="108">
        <f>計算表!Q61</f>
        <v>0</v>
      </c>
      <c r="O15" s="109">
        <f t="shared" si="1"/>
        <v>0</v>
      </c>
      <c r="P15" s="109">
        <f t="shared" si="0"/>
        <v>0</v>
      </c>
      <c r="Q15" s="109">
        <f t="shared" si="0"/>
        <v>0</v>
      </c>
      <c r="R15" s="110">
        <f>計算表!X61</f>
        <v>0</v>
      </c>
    </row>
    <row r="16" spans="2:18">
      <c r="B16" s="651">
        <v>10</v>
      </c>
      <c r="C16" s="131"/>
      <c r="D16" s="132" t="s">
        <v>327</v>
      </c>
      <c r="E16" s="86"/>
      <c r="F16" s="102">
        <f>計算表!C17</f>
        <v>0</v>
      </c>
      <c r="G16" s="103">
        <f>計算表!G17</f>
        <v>0</v>
      </c>
      <c r="H16" s="104">
        <f>計算表!I17</f>
        <v>0</v>
      </c>
      <c r="I16" s="105">
        <f>計算表!R17</f>
        <v>0</v>
      </c>
      <c r="J16" s="105">
        <f>計算表!T17</f>
        <v>0</v>
      </c>
      <c r="K16" s="105">
        <f>計算表!V17</f>
        <v>0</v>
      </c>
      <c r="L16" s="106">
        <f>計算表!K62</f>
        <v>0</v>
      </c>
      <c r="M16" s="107">
        <f>計算表!O62</f>
        <v>0</v>
      </c>
      <c r="N16" s="108">
        <f>計算表!Q62</f>
        <v>0</v>
      </c>
      <c r="O16" s="109">
        <f t="shared" si="1"/>
        <v>0</v>
      </c>
      <c r="P16" s="109">
        <f t="shared" si="0"/>
        <v>0</v>
      </c>
      <c r="Q16" s="109">
        <f t="shared" si="0"/>
        <v>0</v>
      </c>
      <c r="R16" s="110">
        <f>計算表!X62</f>
        <v>0</v>
      </c>
    </row>
    <row r="17" spans="2:18">
      <c r="B17" s="650">
        <v>11</v>
      </c>
      <c r="C17" s="653"/>
      <c r="D17" s="123" t="s">
        <v>328</v>
      </c>
      <c r="E17" s="54"/>
      <c r="F17" s="134">
        <f>計算表!C18</f>
        <v>0</v>
      </c>
      <c r="G17" s="135">
        <f>計算表!G18</f>
        <v>0</v>
      </c>
      <c r="H17" s="136">
        <f>計算表!I18</f>
        <v>0</v>
      </c>
      <c r="I17" s="137">
        <f>計算表!R18</f>
        <v>0</v>
      </c>
      <c r="J17" s="137">
        <f>計算表!T18</f>
        <v>0</v>
      </c>
      <c r="K17" s="137">
        <f>計算表!V18</f>
        <v>0</v>
      </c>
      <c r="L17" s="138">
        <f>計算表!K63</f>
        <v>0</v>
      </c>
      <c r="M17" s="139">
        <f>計算表!O63</f>
        <v>0</v>
      </c>
      <c r="N17" s="140">
        <f>計算表!Q63</f>
        <v>0</v>
      </c>
      <c r="O17" s="141">
        <f t="shared" si="1"/>
        <v>0</v>
      </c>
      <c r="P17" s="141">
        <f t="shared" si="0"/>
        <v>0</v>
      </c>
      <c r="Q17" s="141">
        <f t="shared" si="0"/>
        <v>0</v>
      </c>
      <c r="R17" s="142">
        <f>計算表!X63</f>
        <v>0</v>
      </c>
    </row>
    <row r="18" spans="2:18">
      <c r="B18" s="124">
        <v>12</v>
      </c>
      <c r="C18" s="133"/>
      <c r="D18" s="101" t="s">
        <v>329</v>
      </c>
      <c r="E18" s="68"/>
      <c r="F18" s="102">
        <f>計算表!C19</f>
        <v>0</v>
      </c>
      <c r="G18" s="103">
        <f>計算表!G19</f>
        <v>0</v>
      </c>
      <c r="H18" s="104">
        <f>計算表!I19</f>
        <v>0</v>
      </c>
      <c r="I18" s="105">
        <f>計算表!R19</f>
        <v>0</v>
      </c>
      <c r="J18" s="105">
        <f>計算表!T19</f>
        <v>0</v>
      </c>
      <c r="K18" s="105">
        <f>計算表!V19</f>
        <v>0</v>
      </c>
      <c r="L18" s="106">
        <f>計算表!K64</f>
        <v>0</v>
      </c>
      <c r="M18" s="107">
        <f>計算表!O64</f>
        <v>0</v>
      </c>
      <c r="N18" s="108">
        <f>計算表!Q64</f>
        <v>0</v>
      </c>
      <c r="O18" s="109">
        <f t="shared" si="1"/>
        <v>0</v>
      </c>
      <c r="P18" s="109">
        <f t="shared" si="0"/>
        <v>0</v>
      </c>
      <c r="Q18" s="109">
        <f t="shared" si="0"/>
        <v>0</v>
      </c>
      <c r="R18" s="110">
        <f>計算表!X64</f>
        <v>0</v>
      </c>
    </row>
    <row r="19" spans="2:18">
      <c r="B19" s="124">
        <v>13</v>
      </c>
      <c r="C19" s="133"/>
      <c r="D19" s="101" t="s">
        <v>572</v>
      </c>
      <c r="E19" s="68"/>
      <c r="F19" s="102">
        <f>計算表!C20</f>
        <v>0</v>
      </c>
      <c r="G19" s="103">
        <f>計算表!G20</f>
        <v>0</v>
      </c>
      <c r="H19" s="104">
        <f>計算表!I20</f>
        <v>0</v>
      </c>
      <c r="I19" s="105">
        <f>計算表!R20</f>
        <v>0</v>
      </c>
      <c r="J19" s="105">
        <f>計算表!T20</f>
        <v>0</v>
      </c>
      <c r="K19" s="105">
        <f>計算表!V20</f>
        <v>0</v>
      </c>
      <c r="L19" s="106">
        <f>計算表!K65</f>
        <v>0</v>
      </c>
      <c r="M19" s="107">
        <f>計算表!O65</f>
        <v>0</v>
      </c>
      <c r="N19" s="108">
        <f>計算表!Q65</f>
        <v>0</v>
      </c>
      <c r="O19" s="109">
        <f t="shared" si="1"/>
        <v>0</v>
      </c>
      <c r="P19" s="109">
        <f t="shared" si="0"/>
        <v>0</v>
      </c>
      <c r="Q19" s="109">
        <f t="shared" si="0"/>
        <v>0</v>
      </c>
      <c r="R19" s="110">
        <f>計算表!X65</f>
        <v>0</v>
      </c>
    </row>
    <row r="20" spans="2:18">
      <c r="B20" s="124">
        <v>14</v>
      </c>
      <c r="C20" s="133"/>
      <c r="D20" s="101" t="s">
        <v>573</v>
      </c>
      <c r="E20" s="68"/>
      <c r="F20" s="102">
        <f>計算表!C21</f>
        <v>0</v>
      </c>
      <c r="G20" s="103">
        <f>計算表!G21</f>
        <v>0</v>
      </c>
      <c r="H20" s="104">
        <f>計算表!I21</f>
        <v>0</v>
      </c>
      <c r="I20" s="105">
        <f>計算表!R21</f>
        <v>0</v>
      </c>
      <c r="J20" s="105">
        <f>計算表!T21</f>
        <v>0</v>
      </c>
      <c r="K20" s="105">
        <f>計算表!V21</f>
        <v>0</v>
      </c>
      <c r="L20" s="106">
        <f>計算表!K66</f>
        <v>0</v>
      </c>
      <c r="M20" s="107">
        <f>計算表!O66</f>
        <v>0</v>
      </c>
      <c r="N20" s="108">
        <f>計算表!Q66</f>
        <v>0</v>
      </c>
      <c r="O20" s="109">
        <f t="shared" si="1"/>
        <v>0</v>
      </c>
      <c r="P20" s="109">
        <f t="shared" si="0"/>
        <v>0</v>
      </c>
      <c r="Q20" s="109">
        <f t="shared" si="0"/>
        <v>0</v>
      </c>
      <c r="R20" s="110">
        <f>計算表!X66</f>
        <v>0</v>
      </c>
    </row>
    <row r="21" spans="2:18">
      <c r="B21" s="651">
        <v>15</v>
      </c>
      <c r="C21" s="131"/>
      <c r="D21" s="132" t="s">
        <v>574</v>
      </c>
      <c r="E21" s="86"/>
      <c r="F21" s="113">
        <f>計算表!C22</f>
        <v>0</v>
      </c>
      <c r="G21" s="114">
        <f>計算表!G22</f>
        <v>0</v>
      </c>
      <c r="H21" s="115">
        <f>計算表!I22</f>
        <v>0</v>
      </c>
      <c r="I21" s="116">
        <f>計算表!R22</f>
        <v>0</v>
      </c>
      <c r="J21" s="116">
        <f>計算表!T22</f>
        <v>0</v>
      </c>
      <c r="K21" s="116">
        <f>計算表!V22</f>
        <v>0</v>
      </c>
      <c r="L21" s="117">
        <f>計算表!K67</f>
        <v>0</v>
      </c>
      <c r="M21" s="118">
        <f>計算表!O67</f>
        <v>0</v>
      </c>
      <c r="N21" s="119">
        <f>計算表!Q67</f>
        <v>0</v>
      </c>
      <c r="O21" s="120">
        <f t="shared" si="1"/>
        <v>0</v>
      </c>
      <c r="P21" s="120">
        <f t="shared" si="0"/>
        <v>0</v>
      </c>
      <c r="Q21" s="120">
        <f t="shared" si="0"/>
        <v>0</v>
      </c>
      <c r="R21" s="121">
        <f>計算表!X67</f>
        <v>0</v>
      </c>
    </row>
    <row r="22" spans="2:18">
      <c r="B22" s="124">
        <v>16</v>
      </c>
      <c r="C22" s="133"/>
      <c r="D22" s="101" t="s">
        <v>575</v>
      </c>
      <c r="E22" s="68"/>
      <c r="F22" s="102">
        <f>計算表!C23</f>
        <v>0</v>
      </c>
      <c r="G22" s="103">
        <f>計算表!G23</f>
        <v>0</v>
      </c>
      <c r="H22" s="104">
        <f>計算表!I23</f>
        <v>0</v>
      </c>
      <c r="I22" s="105">
        <f>計算表!R23</f>
        <v>0</v>
      </c>
      <c r="J22" s="105">
        <f>計算表!T23</f>
        <v>0</v>
      </c>
      <c r="K22" s="105">
        <f>計算表!V23</f>
        <v>0</v>
      </c>
      <c r="L22" s="106">
        <f>計算表!K68</f>
        <v>0</v>
      </c>
      <c r="M22" s="107">
        <f>計算表!O68</f>
        <v>0</v>
      </c>
      <c r="N22" s="108">
        <f>計算表!Q68</f>
        <v>0</v>
      </c>
      <c r="O22" s="109">
        <f t="shared" si="1"/>
        <v>0</v>
      </c>
      <c r="P22" s="109">
        <f t="shared" si="0"/>
        <v>0</v>
      </c>
      <c r="Q22" s="109">
        <f t="shared" si="0"/>
        <v>0</v>
      </c>
      <c r="R22" s="110">
        <f>計算表!X68</f>
        <v>0</v>
      </c>
    </row>
    <row r="23" spans="2:18">
      <c r="B23" s="124">
        <v>17</v>
      </c>
      <c r="C23" s="133"/>
      <c r="D23" s="101" t="s">
        <v>334</v>
      </c>
      <c r="E23" s="68"/>
      <c r="F23" s="102">
        <f>計算表!C24</f>
        <v>0</v>
      </c>
      <c r="G23" s="103">
        <f>計算表!G24</f>
        <v>0</v>
      </c>
      <c r="H23" s="104">
        <f>計算表!I24</f>
        <v>0</v>
      </c>
      <c r="I23" s="105">
        <f>計算表!R24</f>
        <v>0</v>
      </c>
      <c r="J23" s="105">
        <f>計算表!T24</f>
        <v>0</v>
      </c>
      <c r="K23" s="105">
        <f>計算表!V24</f>
        <v>0</v>
      </c>
      <c r="L23" s="106">
        <f>計算表!K69</f>
        <v>0</v>
      </c>
      <c r="M23" s="107">
        <f>計算表!O69</f>
        <v>0</v>
      </c>
      <c r="N23" s="108">
        <f>計算表!Q69</f>
        <v>0</v>
      </c>
      <c r="O23" s="109">
        <f t="shared" si="1"/>
        <v>0</v>
      </c>
      <c r="P23" s="109">
        <f t="shared" si="1"/>
        <v>0</v>
      </c>
      <c r="Q23" s="109">
        <f t="shared" si="1"/>
        <v>0</v>
      </c>
      <c r="R23" s="110">
        <f>計算表!X69</f>
        <v>0</v>
      </c>
    </row>
    <row r="24" spans="2:18">
      <c r="B24" s="124">
        <v>18</v>
      </c>
      <c r="C24" s="133"/>
      <c r="D24" s="101" t="s">
        <v>576</v>
      </c>
      <c r="E24" s="68"/>
      <c r="F24" s="102">
        <f>計算表!C25</f>
        <v>0</v>
      </c>
      <c r="G24" s="103">
        <f>計算表!G25</f>
        <v>0</v>
      </c>
      <c r="H24" s="104">
        <f>計算表!I25</f>
        <v>0</v>
      </c>
      <c r="I24" s="105">
        <f>計算表!R25</f>
        <v>0</v>
      </c>
      <c r="J24" s="105">
        <f>計算表!T25</f>
        <v>0</v>
      </c>
      <c r="K24" s="105">
        <f>計算表!V25</f>
        <v>0</v>
      </c>
      <c r="L24" s="106">
        <f>計算表!K70</f>
        <v>0</v>
      </c>
      <c r="M24" s="107">
        <f>計算表!O70</f>
        <v>0</v>
      </c>
      <c r="N24" s="108">
        <f>計算表!Q70</f>
        <v>0</v>
      </c>
      <c r="O24" s="109">
        <f t="shared" si="1"/>
        <v>0</v>
      </c>
      <c r="P24" s="109">
        <f t="shared" si="1"/>
        <v>0</v>
      </c>
      <c r="Q24" s="109">
        <f t="shared" si="1"/>
        <v>0</v>
      </c>
      <c r="R24" s="110">
        <f>計算表!X70</f>
        <v>0</v>
      </c>
    </row>
    <row r="25" spans="2:18">
      <c r="B25" s="124">
        <v>19</v>
      </c>
      <c r="C25" s="133"/>
      <c r="D25" s="101" t="s">
        <v>335</v>
      </c>
      <c r="E25" s="68"/>
      <c r="F25" s="102">
        <f>計算表!C26</f>
        <v>0</v>
      </c>
      <c r="G25" s="103">
        <f>計算表!G26</f>
        <v>0</v>
      </c>
      <c r="H25" s="104">
        <f>計算表!I26</f>
        <v>0</v>
      </c>
      <c r="I25" s="105">
        <f>計算表!R26</f>
        <v>0</v>
      </c>
      <c r="J25" s="105">
        <f>計算表!T26</f>
        <v>0</v>
      </c>
      <c r="K25" s="105">
        <f>計算表!V26</f>
        <v>0</v>
      </c>
      <c r="L25" s="106">
        <f>計算表!K71</f>
        <v>0</v>
      </c>
      <c r="M25" s="107">
        <f>計算表!O71</f>
        <v>0</v>
      </c>
      <c r="N25" s="108">
        <f>計算表!Q71</f>
        <v>0</v>
      </c>
      <c r="O25" s="109">
        <f t="shared" si="1"/>
        <v>0</v>
      </c>
      <c r="P25" s="109">
        <f t="shared" si="1"/>
        <v>0</v>
      </c>
      <c r="Q25" s="109">
        <f t="shared" si="1"/>
        <v>0</v>
      </c>
      <c r="R25" s="110">
        <f>計算表!X71</f>
        <v>0</v>
      </c>
    </row>
    <row r="26" spans="2:18">
      <c r="B26" s="124">
        <v>20</v>
      </c>
      <c r="C26" s="133"/>
      <c r="D26" s="101" t="s">
        <v>315</v>
      </c>
      <c r="E26" s="68"/>
      <c r="F26" s="102">
        <f>計算表!C27</f>
        <v>0</v>
      </c>
      <c r="G26" s="103">
        <f>計算表!G27</f>
        <v>0</v>
      </c>
      <c r="H26" s="104">
        <f>計算表!I27</f>
        <v>0</v>
      </c>
      <c r="I26" s="105">
        <f>計算表!R27</f>
        <v>0</v>
      </c>
      <c r="J26" s="105">
        <f>計算表!T27</f>
        <v>0</v>
      </c>
      <c r="K26" s="105">
        <f>計算表!V27</f>
        <v>0</v>
      </c>
      <c r="L26" s="106">
        <f>計算表!K72</f>
        <v>0</v>
      </c>
      <c r="M26" s="107">
        <f>計算表!O72</f>
        <v>0</v>
      </c>
      <c r="N26" s="108">
        <f>計算表!Q72</f>
        <v>0</v>
      </c>
      <c r="O26" s="109">
        <f t="shared" si="1"/>
        <v>0</v>
      </c>
      <c r="P26" s="109">
        <f t="shared" si="1"/>
        <v>0</v>
      </c>
      <c r="Q26" s="109">
        <f t="shared" si="1"/>
        <v>0</v>
      </c>
      <c r="R26" s="110">
        <f>計算表!X72</f>
        <v>0</v>
      </c>
    </row>
    <row r="27" spans="2:18">
      <c r="B27" s="650">
        <v>21</v>
      </c>
      <c r="C27" s="653"/>
      <c r="D27" s="123" t="s">
        <v>0</v>
      </c>
      <c r="E27" s="54"/>
      <c r="F27" s="134">
        <f>計算表!C28</f>
        <v>0</v>
      </c>
      <c r="G27" s="135">
        <f>計算表!G28</f>
        <v>0</v>
      </c>
      <c r="H27" s="136">
        <f>計算表!I28</f>
        <v>0</v>
      </c>
      <c r="I27" s="137">
        <f>計算表!R28</f>
        <v>0</v>
      </c>
      <c r="J27" s="137">
        <f>計算表!T28</f>
        <v>0</v>
      </c>
      <c r="K27" s="137">
        <f>計算表!V28</f>
        <v>0</v>
      </c>
      <c r="L27" s="138">
        <f>計算表!K73</f>
        <v>0</v>
      </c>
      <c r="M27" s="139">
        <f>計算表!O73</f>
        <v>0</v>
      </c>
      <c r="N27" s="140">
        <f>計算表!Q73</f>
        <v>0</v>
      </c>
      <c r="O27" s="141">
        <f t="shared" si="1"/>
        <v>0</v>
      </c>
      <c r="P27" s="141">
        <f t="shared" si="1"/>
        <v>0</v>
      </c>
      <c r="Q27" s="141">
        <f t="shared" si="1"/>
        <v>0</v>
      </c>
      <c r="R27" s="142">
        <f>計算表!X73</f>
        <v>0</v>
      </c>
    </row>
    <row r="28" spans="2:18">
      <c r="B28" s="124">
        <v>22</v>
      </c>
      <c r="C28" s="133"/>
      <c r="D28" s="101" t="s">
        <v>319</v>
      </c>
      <c r="E28" s="68"/>
      <c r="F28" s="102">
        <f>計算表!C29</f>
        <v>0</v>
      </c>
      <c r="G28" s="103">
        <f>計算表!G29</f>
        <v>0</v>
      </c>
      <c r="H28" s="104">
        <f>計算表!I29</f>
        <v>0</v>
      </c>
      <c r="I28" s="105">
        <f>計算表!R29</f>
        <v>0</v>
      </c>
      <c r="J28" s="105">
        <f>計算表!T29</f>
        <v>0</v>
      </c>
      <c r="K28" s="105">
        <f>計算表!V29</f>
        <v>0</v>
      </c>
      <c r="L28" s="106">
        <f>計算表!K74</f>
        <v>0</v>
      </c>
      <c r="M28" s="107">
        <f>計算表!O74</f>
        <v>0</v>
      </c>
      <c r="N28" s="108">
        <f>計算表!Q74</f>
        <v>0</v>
      </c>
      <c r="O28" s="109">
        <f t="shared" si="1"/>
        <v>0</v>
      </c>
      <c r="P28" s="109">
        <f t="shared" si="1"/>
        <v>0</v>
      </c>
      <c r="Q28" s="109">
        <f t="shared" si="1"/>
        <v>0</v>
      </c>
      <c r="R28" s="110">
        <f>計算表!X74</f>
        <v>0</v>
      </c>
    </row>
    <row r="29" spans="2:18">
      <c r="B29" s="124">
        <v>23</v>
      </c>
      <c r="C29" s="133"/>
      <c r="D29" s="101" t="s">
        <v>316</v>
      </c>
      <c r="E29" s="68"/>
      <c r="F29" s="102">
        <f>計算表!C30</f>
        <v>0</v>
      </c>
      <c r="G29" s="103">
        <f>計算表!G30</f>
        <v>0</v>
      </c>
      <c r="H29" s="104">
        <f>計算表!I30</f>
        <v>0</v>
      </c>
      <c r="I29" s="105">
        <f>計算表!R30</f>
        <v>0</v>
      </c>
      <c r="J29" s="105">
        <f>計算表!T30</f>
        <v>0</v>
      </c>
      <c r="K29" s="105">
        <f>計算表!V30</f>
        <v>0</v>
      </c>
      <c r="L29" s="106">
        <f>計算表!K75</f>
        <v>0</v>
      </c>
      <c r="M29" s="107">
        <f>計算表!O75</f>
        <v>0</v>
      </c>
      <c r="N29" s="108">
        <f>計算表!Q75</f>
        <v>0</v>
      </c>
      <c r="O29" s="109">
        <f t="shared" si="1"/>
        <v>0</v>
      </c>
      <c r="P29" s="109">
        <f t="shared" si="1"/>
        <v>0</v>
      </c>
      <c r="Q29" s="109">
        <f t="shared" si="1"/>
        <v>0</v>
      </c>
      <c r="R29" s="110">
        <f>計算表!X75</f>
        <v>0</v>
      </c>
    </row>
    <row r="30" spans="2:18">
      <c r="B30" s="124">
        <v>24</v>
      </c>
      <c r="C30" s="133"/>
      <c r="D30" s="101" t="s">
        <v>317</v>
      </c>
      <c r="E30" s="68"/>
      <c r="F30" s="102">
        <f>計算表!C31</f>
        <v>0</v>
      </c>
      <c r="G30" s="103">
        <f>計算表!G31</f>
        <v>0</v>
      </c>
      <c r="H30" s="104">
        <f>計算表!I31</f>
        <v>0</v>
      </c>
      <c r="I30" s="105">
        <f>計算表!R31</f>
        <v>0</v>
      </c>
      <c r="J30" s="105">
        <f>計算表!T31</f>
        <v>0</v>
      </c>
      <c r="K30" s="105">
        <f>計算表!V31</f>
        <v>0</v>
      </c>
      <c r="L30" s="106">
        <f>計算表!K76</f>
        <v>0</v>
      </c>
      <c r="M30" s="107">
        <f>計算表!O76</f>
        <v>0</v>
      </c>
      <c r="N30" s="108">
        <f>計算表!Q76</f>
        <v>0</v>
      </c>
      <c r="O30" s="109">
        <f t="shared" si="1"/>
        <v>0</v>
      </c>
      <c r="P30" s="109">
        <f t="shared" si="1"/>
        <v>0</v>
      </c>
      <c r="Q30" s="109">
        <f t="shared" si="1"/>
        <v>0</v>
      </c>
      <c r="R30" s="110">
        <f>計算表!X76</f>
        <v>0</v>
      </c>
    </row>
    <row r="31" spans="2:18">
      <c r="B31" s="651">
        <v>25</v>
      </c>
      <c r="C31" s="131"/>
      <c r="D31" s="132" t="s">
        <v>1</v>
      </c>
      <c r="E31" s="86"/>
      <c r="F31" s="113">
        <f>計算表!C32</f>
        <v>0</v>
      </c>
      <c r="G31" s="114">
        <f>計算表!G32</f>
        <v>0</v>
      </c>
      <c r="H31" s="115">
        <f>計算表!I32</f>
        <v>0</v>
      </c>
      <c r="I31" s="116">
        <f>計算表!R32</f>
        <v>0</v>
      </c>
      <c r="J31" s="116">
        <f>計算表!T32</f>
        <v>0</v>
      </c>
      <c r="K31" s="116">
        <f>計算表!V32</f>
        <v>0</v>
      </c>
      <c r="L31" s="117">
        <f>計算表!K77</f>
        <v>0</v>
      </c>
      <c r="M31" s="118">
        <f>計算表!O77</f>
        <v>0</v>
      </c>
      <c r="N31" s="119">
        <f>計算表!Q77</f>
        <v>0</v>
      </c>
      <c r="O31" s="120">
        <f t="shared" si="1"/>
        <v>0</v>
      </c>
      <c r="P31" s="120">
        <f t="shared" si="1"/>
        <v>0</v>
      </c>
      <c r="Q31" s="120">
        <f t="shared" si="1"/>
        <v>0</v>
      </c>
      <c r="R31" s="121">
        <f>計算表!X77</f>
        <v>0</v>
      </c>
    </row>
    <row r="32" spans="2:18">
      <c r="B32" s="124">
        <v>26</v>
      </c>
      <c r="C32" s="133"/>
      <c r="D32" s="101" t="s">
        <v>337</v>
      </c>
      <c r="E32" s="68"/>
      <c r="F32" s="102">
        <f>計算表!C33</f>
        <v>0</v>
      </c>
      <c r="G32" s="103">
        <f>計算表!G33</f>
        <v>0</v>
      </c>
      <c r="H32" s="104">
        <f>計算表!I33</f>
        <v>0</v>
      </c>
      <c r="I32" s="105">
        <f>計算表!R33</f>
        <v>0</v>
      </c>
      <c r="J32" s="105">
        <f>計算表!T33</f>
        <v>0</v>
      </c>
      <c r="K32" s="105">
        <f>計算表!V33</f>
        <v>0</v>
      </c>
      <c r="L32" s="106">
        <f>計算表!K78</f>
        <v>0</v>
      </c>
      <c r="M32" s="107">
        <f>計算表!O78</f>
        <v>0</v>
      </c>
      <c r="N32" s="108">
        <f>計算表!Q78</f>
        <v>0</v>
      </c>
      <c r="O32" s="109">
        <f t="shared" si="1"/>
        <v>0</v>
      </c>
      <c r="P32" s="109">
        <f t="shared" si="1"/>
        <v>0</v>
      </c>
      <c r="Q32" s="109">
        <f t="shared" si="1"/>
        <v>0</v>
      </c>
      <c r="R32" s="110">
        <f>計算表!X78</f>
        <v>0</v>
      </c>
    </row>
    <row r="33" spans="2:18">
      <c r="B33" s="124">
        <v>27</v>
      </c>
      <c r="C33" s="133"/>
      <c r="D33" s="101" t="s">
        <v>2</v>
      </c>
      <c r="E33" s="68"/>
      <c r="F33" s="102">
        <f>計算表!C34</f>
        <v>0</v>
      </c>
      <c r="G33" s="103">
        <f>計算表!G34</f>
        <v>0</v>
      </c>
      <c r="H33" s="104">
        <f>計算表!I34</f>
        <v>0</v>
      </c>
      <c r="I33" s="105">
        <f>計算表!R34</f>
        <v>0</v>
      </c>
      <c r="J33" s="105">
        <f>計算表!T34</f>
        <v>0</v>
      </c>
      <c r="K33" s="105">
        <f>計算表!V34</f>
        <v>0</v>
      </c>
      <c r="L33" s="106">
        <f>計算表!K79</f>
        <v>0</v>
      </c>
      <c r="M33" s="107">
        <f>計算表!O79</f>
        <v>0</v>
      </c>
      <c r="N33" s="108">
        <f>計算表!Q79</f>
        <v>0</v>
      </c>
      <c r="O33" s="109">
        <f t="shared" si="1"/>
        <v>0</v>
      </c>
      <c r="P33" s="109">
        <f t="shared" si="1"/>
        <v>0</v>
      </c>
      <c r="Q33" s="109">
        <f t="shared" si="1"/>
        <v>0</v>
      </c>
      <c r="R33" s="110">
        <f>計算表!X79</f>
        <v>0</v>
      </c>
    </row>
    <row r="34" spans="2:18">
      <c r="B34" s="124">
        <v>28</v>
      </c>
      <c r="C34" s="133"/>
      <c r="D34" s="101" t="s">
        <v>577</v>
      </c>
      <c r="E34" s="68"/>
      <c r="F34" s="102">
        <f>計算表!C35</f>
        <v>0</v>
      </c>
      <c r="G34" s="103">
        <f>計算表!G35</f>
        <v>0</v>
      </c>
      <c r="H34" s="104">
        <f>計算表!I35</f>
        <v>0</v>
      </c>
      <c r="I34" s="105">
        <f>計算表!R35</f>
        <v>0</v>
      </c>
      <c r="J34" s="105">
        <f>計算表!T35</f>
        <v>0</v>
      </c>
      <c r="K34" s="105">
        <f>計算表!V35</f>
        <v>0</v>
      </c>
      <c r="L34" s="106">
        <f>計算表!K80</f>
        <v>0</v>
      </c>
      <c r="M34" s="107">
        <f>計算表!O80</f>
        <v>0</v>
      </c>
      <c r="N34" s="108">
        <f>計算表!Q80</f>
        <v>0</v>
      </c>
      <c r="O34" s="109">
        <f t="shared" si="1"/>
        <v>0</v>
      </c>
      <c r="P34" s="109">
        <f t="shared" si="1"/>
        <v>0</v>
      </c>
      <c r="Q34" s="109">
        <f t="shared" si="1"/>
        <v>0</v>
      </c>
      <c r="R34" s="110">
        <f>計算表!X80</f>
        <v>0</v>
      </c>
    </row>
    <row r="35" spans="2:18">
      <c r="B35" s="124">
        <v>29</v>
      </c>
      <c r="C35" s="133"/>
      <c r="D35" s="101" t="s">
        <v>578</v>
      </c>
      <c r="E35" s="68"/>
      <c r="F35" s="102">
        <f>計算表!C36</f>
        <v>0</v>
      </c>
      <c r="G35" s="103">
        <f>計算表!G36</f>
        <v>0</v>
      </c>
      <c r="H35" s="104">
        <f>計算表!I36</f>
        <v>0</v>
      </c>
      <c r="I35" s="105">
        <f>計算表!R36</f>
        <v>0</v>
      </c>
      <c r="J35" s="105">
        <f>計算表!T36</f>
        <v>0</v>
      </c>
      <c r="K35" s="105">
        <f>計算表!V36</f>
        <v>0</v>
      </c>
      <c r="L35" s="106">
        <f>計算表!K81</f>
        <v>0</v>
      </c>
      <c r="M35" s="107">
        <f>計算表!O81</f>
        <v>0</v>
      </c>
      <c r="N35" s="108">
        <f>計算表!Q81</f>
        <v>0</v>
      </c>
      <c r="O35" s="109">
        <f t="shared" si="1"/>
        <v>0</v>
      </c>
      <c r="P35" s="109">
        <f t="shared" si="1"/>
        <v>0</v>
      </c>
      <c r="Q35" s="109">
        <f t="shared" si="1"/>
        <v>0</v>
      </c>
      <c r="R35" s="110">
        <f>計算表!X81</f>
        <v>0</v>
      </c>
    </row>
    <row r="36" spans="2:18">
      <c r="B36" s="124">
        <v>30</v>
      </c>
      <c r="C36" s="133"/>
      <c r="D36" s="101" t="s">
        <v>3</v>
      </c>
      <c r="E36" s="68"/>
      <c r="F36" s="102">
        <f>計算表!C37</f>
        <v>0</v>
      </c>
      <c r="G36" s="103">
        <f>計算表!G37</f>
        <v>0</v>
      </c>
      <c r="H36" s="104">
        <f>計算表!I37</f>
        <v>0</v>
      </c>
      <c r="I36" s="105">
        <f>計算表!R37</f>
        <v>0</v>
      </c>
      <c r="J36" s="105">
        <f>計算表!T37</f>
        <v>0</v>
      </c>
      <c r="K36" s="105">
        <f>計算表!V37</f>
        <v>0</v>
      </c>
      <c r="L36" s="106">
        <f>計算表!K82</f>
        <v>0</v>
      </c>
      <c r="M36" s="107">
        <f>計算表!O82</f>
        <v>0</v>
      </c>
      <c r="N36" s="108">
        <f>計算表!Q82</f>
        <v>0</v>
      </c>
      <c r="O36" s="109">
        <f t="shared" si="1"/>
        <v>0</v>
      </c>
      <c r="P36" s="109">
        <f t="shared" si="1"/>
        <v>0</v>
      </c>
      <c r="Q36" s="109">
        <f t="shared" si="1"/>
        <v>0</v>
      </c>
      <c r="R36" s="110">
        <f>計算表!X82</f>
        <v>0</v>
      </c>
    </row>
    <row r="37" spans="2:18">
      <c r="B37" s="650">
        <v>31</v>
      </c>
      <c r="C37" s="653"/>
      <c r="D37" s="123" t="s">
        <v>339</v>
      </c>
      <c r="E37" s="54"/>
      <c r="F37" s="134">
        <f>計算表!C38</f>
        <v>0</v>
      </c>
      <c r="G37" s="135">
        <f>計算表!G38</f>
        <v>0</v>
      </c>
      <c r="H37" s="136">
        <f>計算表!I38</f>
        <v>0</v>
      </c>
      <c r="I37" s="137">
        <f>計算表!R38</f>
        <v>0</v>
      </c>
      <c r="J37" s="137">
        <f>計算表!T38</f>
        <v>0</v>
      </c>
      <c r="K37" s="137">
        <f>計算表!V38</f>
        <v>0</v>
      </c>
      <c r="L37" s="138">
        <f>計算表!K83</f>
        <v>0</v>
      </c>
      <c r="M37" s="139">
        <f>計算表!O83</f>
        <v>0</v>
      </c>
      <c r="N37" s="140">
        <f>計算表!Q83</f>
        <v>0</v>
      </c>
      <c r="O37" s="141">
        <f t="shared" si="1"/>
        <v>0</v>
      </c>
      <c r="P37" s="141">
        <f t="shared" si="1"/>
        <v>0</v>
      </c>
      <c r="Q37" s="141">
        <f t="shared" si="1"/>
        <v>0</v>
      </c>
      <c r="R37" s="142">
        <f>計算表!X83</f>
        <v>0</v>
      </c>
    </row>
    <row r="38" spans="2:18">
      <c r="B38" s="124">
        <v>32</v>
      </c>
      <c r="C38" s="133"/>
      <c r="D38" s="101" t="s">
        <v>579</v>
      </c>
      <c r="E38" s="68"/>
      <c r="F38" s="102">
        <f>計算表!C39</f>
        <v>0</v>
      </c>
      <c r="G38" s="103">
        <f>計算表!G39</f>
        <v>0</v>
      </c>
      <c r="H38" s="104">
        <f>計算表!I39</f>
        <v>0</v>
      </c>
      <c r="I38" s="105">
        <f>計算表!R39</f>
        <v>0</v>
      </c>
      <c r="J38" s="105">
        <f>計算表!T39</f>
        <v>0</v>
      </c>
      <c r="K38" s="105">
        <f>計算表!V39</f>
        <v>0</v>
      </c>
      <c r="L38" s="106">
        <f>計算表!K84</f>
        <v>0</v>
      </c>
      <c r="M38" s="107">
        <f>計算表!O84</f>
        <v>0</v>
      </c>
      <c r="N38" s="108">
        <f>計算表!Q84</f>
        <v>0</v>
      </c>
      <c r="O38" s="109">
        <f t="shared" si="1"/>
        <v>0</v>
      </c>
      <c r="P38" s="109">
        <f t="shared" si="1"/>
        <v>0</v>
      </c>
      <c r="Q38" s="109">
        <f t="shared" si="1"/>
        <v>0</v>
      </c>
      <c r="R38" s="110">
        <f>計算表!X84</f>
        <v>0</v>
      </c>
    </row>
    <row r="39" spans="2:18">
      <c r="B39" s="124">
        <v>33</v>
      </c>
      <c r="C39" s="133"/>
      <c r="D39" s="101" t="s">
        <v>580</v>
      </c>
      <c r="E39" s="68"/>
      <c r="F39" s="102">
        <f>計算表!C40</f>
        <v>0</v>
      </c>
      <c r="G39" s="103">
        <f>計算表!G40</f>
        <v>0</v>
      </c>
      <c r="H39" s="104">
        <f>計算表!I40</f>
        <v>0</v>
      </c>
      <c r="I39" s="105">
        <f>計算表!R40</f>
        <v>0</v>
      </c>
      <c r="J39" s="105">
        <f>計算表!T40</f>
        <v>0</v>
      </c>
      <c r="K39" s="105">
        <f>計算表!V40</f>
        <v>0</v>
      </c>
      <c r="L39" s="106">
        <f>計算表!K85</f>
        <v>0</v>
      </c>
      <c r="M39" s="107">
        <f>計算表!O85</f>
        <v>0</v>
      </c>
      <c r="N39" s="108">
        <f>計算表!Q85</f>
        <v>0</v>
      </c>
      <c r="O39" s="109">
        <f t="shared" si="1"/>
        <v>0</v>
      </c>
      <c r="P39" s="109">
        <f t="shared" si="1"/>
        <v>0</v>
      </c>
      <c r="Q39" s="109">
        <f t="shared" si="1"/>
        <v>0</v>
      </c>
      <c r="R39" s="110">
        <f>計算表!X85</f>
        <v>0</v>
      </c>
    </row>
    <row r="40" spans="2:18">
      <c r="B40" s="124">
        <v>34</v>
      </c>
      <c r="C40" s="133"/>
      <c r="D40" s="101" t="s">
        <v>320</v>
      </c>
      <c r="E40" s="68"/>
      <c r="F40" s="102">
        <f>計算表!C41</f>
        <v>0</v>
      </c>
      <c r="G40" s="103">
        <f>計算表!G41</f>
        <v>0</v>
      </c>
      <c r="H40" s="104">
        <f>計算表!I41</f>
        <v>0</v>
      </c>
      <c r="I40" s="105">
        <f>計算表!R41</f>
        <v>0</v>
      </c>
      <c r="J40" s="105">
        <f>計算表!T41</f>
        <v>0</v>
      </c>
      <c r="K40" s="105">
        <f>計算表!V41</f>
        <v>0</v>
      </c>
      <c r="L40" s="106">
        <f>計算表!K86</f>
        <v>0</v>
      </c>
      <c r="M40" s="107">
        <f>計算表!O86</f>
        <v>0</v>
      </c>
      <c r="N40" s="108">
        <f>計算表!Q86</f>
        <v>0</v>
      </c>
      <c r="O40" s="109">
        <f t="shared" si="1"/>
        <v>0</v>
      </c>
      <c r="P40" s="109">
        <f t="shared" si="1"/>
        <v>0</v>
      </c>
      <c r="Q40" s="109">
        <f t="shared" si="1"/>
        <v>0</v>
      </c>
      <c r="R40" s="110">
        <f>計算表!X86</f>
        <v>0</v>
      </c>
    </row>
    <row r="41" spans="2:18">
      <c r="B41" s="651">
        <v>35</v>
      </c>
      <c r="C41" s="131"/>
      <c r="D41" s="132" t="s">
        <v>581</v>
      </c>
      <c r="E41" s="86"/>
      <c r="F41" s="113">
        <f>計算表!C42</f>
        <v>0</v>
      </c>
      <c r="G41" s="114">
        <f>計算表!G42</f>
        <v>0</v>
      </c>
      <c r="H41" s="115">
        <f>計算表!I42</f>
        <v>0</v>
      </c>
      <c r="I41" s="116">
        <f>計算表!R42</f>
        <v>0</v>
      </c>
      <c r="J41" s="116">
        <f>計算表!T42</f>
        <v>0</v>
      </c>
      <c r="K41" s="116">
        <f>計算表!V42</f>
        <v>0</v>
      </c>
      <c r="L41" s="117">
        <f>計算表!K87</f>
        <v>0</v>
      </c>
      <c r="M41" s="118">
        <f>計算表!O87</f>
        <v>0</v>
      </c>
      <c r="N41" s="119">
        <f>計算表!Q87</f>
        <v>0</v>
      </c>
      <c r="O41" s="120">
        <f t="shared" si="1"/>
        <v>0</v>
      </c>
      <c r="P41" s="120">
        <f t="shared" si="1"/>
        <v>0</v>
      </c>
      <c r="Q41" s="120">
        <f t="shared" si="1"/>
        <v>0</v>
      </c>
      <c r="R41" s="121">
        <f>計算表!X87</f>
        <v>0</v>
      </c>
    </row>
    <row r="42" spans="2:18">
      <c r="B42" s="124">
        <v>36</v>
      </c>
      <c r="C42" s="133"/>
      <c r="D42" s="101" t="s">
        <v>582</v>
      </c>
      <c r="E42" s="68"/>
      <c r="F42" s="102">
        <f>計算表!C43</f>
        <v>0</v>
      </c>
      <c r="G42" s="103">
        <f>計算表!G43</f>
        <v>0</v>
      </c>
      <c r="H42" s="104">
        <f>計算表!I43</f>
        <v>0</v>
      </c>
      <c r="I42" s="105">
        <f>計算表!R43</f>
        <v>0</v>
      </c>
      <c r="J42" s="105">
        <f>計算表!T43</f>
        <v>0</v>
      </c>
      <c r="K42" s="105">
        <f>計算表!V43</f>
        <v>0</v>
      </c>
      <c r="L42" s="106">
        <f>計算表!K88</f>
        <v>0</v>
      </c>
      <c r="M42" s="107">
        <f>計算表!O88</f>
        <v>0</v>
      </c>
      <c r="N42" s="108">
        <f>計算表!Q88</f>
        <v>0</v>
      </c>
      <c r="O42" s="109">
        <f t="shared" si="1"/>
        <v>0</v>
      </c>
      <c r="P42" s="109">
        <f t="shared" si="1"/>
        <v>0</v>
      </c>
      <c r="Q42" s="109">
        <f t="shared" si="1"/>
        <v>0</v>
      </c>
      <c r="R42" s="110">
        <f>計算表!X88</f>
        <v>0</v>
      </c>
    </row>
    <row r="43" spans="2:18">
      <c r="B43" s="124">
        <v>37</v>
      </c>
      <c r="C43" s="133"/>
      <c r="D43" s="101" t="s">
        <v>583</v>
      </c>
      <c r="E43" s="68"/>
      <c r="F43" s="102">
        <f>計算表!C44</f>
        <v>0</v>
      </c>
      <c r="G43" s="103">
        <f>計算表!G44</f>
        <v>0</v>
      </c>
      <c r="H43" s="104">
        <f>計算表!I44</f>
        <v>0</v>
      </c>
      <c r="I43" s="105">
        <f>計算表!R44</f>
        <v>0</v>
      </c>
      <c r="J43" s="105">
        <f>計算表!T44</f>
        <v>0</v>
      </c>
      <c r="K43" s="105">
        <f>計算表!V44</f>
        <v>0</v>
      </c>
      <c r="L43" s="106">
        <f>計算表!K89</f>
        <v>0</v>
      </c>
      <c r="M43" s="107">
        <f>計算表!O89</f>
        <v>0</v>
      </c>
      <c r="N43" s="108">
        <f>計算表!Q89</f>
        <v>0</v>
      </c>
      <c r="O43" s="109">
        <f t="shared" si="1"/>
        <v>0</v>
      </c>
      <c r="P43" s="109">
        <f t="shared" si="1"/>
        <v>0</v>
      </c>
      <c r="Q43" s="109">
        <f t="shared" si="1"/>
        <v>0</v>
      </c>
      <c r="R43" s="110">
        <f>計算表!X89</f>
        <v>0</v>
      </c>
    </row>
    <row r="44" spans="2:18">
      <c r="B44" s="652" t="s">
        <v>50</v>
      </c>
      <c r="C44" s="143"/>
      <c r="D44" s="143"/>
      <c r="E44" s="144"/>
      <c r="F44" s="145">
        <f t="shared" ref="F44:R44" si="2">SUM(F7:F43)</f>
        <v>0</v>
      </c>
      <c r="G44" s="146">
        <f t="shared" si="2"/>
        <v>0</v>
      </c>
      <c r="H44" s="147">
        <f t="shared" si="2"/>
        <v>0</v>
      </c>
      <c r="I44" s="148">
        <f t="shared" si="2"/>
        <v>0</v>
      </c>
      <c r="J44" s="148">
        <f t="shared" si="2"/>
        <v>0</v>
      </c>
      <c r="K44" s="148">
        <f t="shared" si="2"/>
        <v>0</v>
      </c>
      <c r="L44" s="149">
        <f t="shared" si="2"/>
        <v>0</v>
      </c>
      <c r="M44" s="150">
        <f t="shared" si="2"/>
        <v>0</v>
      </c>
      <c r="N44" s="151">
        <f t="shared" si="2"/>
        <v>0</v>
      </c>
      <c r="O44" s="152">
        <f t="shared" si="2"/>
        <v>0</v>
      </c>
      <c r="P44" s="152">
        <f t="shared" si="2"/>
        <v>0</v>
      </c>
      <c r="Q44" s="152">
        <f t="shared" si="2"/>
        <v>0</v>
      </c>
      <c r="R44" s="153">
        <f t="shared" si="2"/>
        <v>0</v>
      </c>
    </row>
    <row r="45" spans="2:18">
      <c r="B45" s="154" t="s">
        <v>51</v>
      </c>
      <c r="C45" s="154"/>
      <c r="D45" s="155"/>
      <c r="E45" s="154"/>
      <c r="F45" s="154"/>
      <c r="G45" s="154"/>
      <c r="H45" s="154"/>
      <c r="I45" s="154"/>
      <c r="J45" s="154"/>
      <c r="K45" s="154"/>
      <c r="L45" s="154"/>
      <c r="M45" s="154"/>
      <c r="N45" s="154"/>
      <c r="O45" s="154"/>
      <c r="P45" s="154"/>
      <c r="Q45" s="154"/>
      <c r="R45" s="154"/>
    </row>
    <row r="46" spans="2:18">
      <c r="B46" s="154"/>
      <c r="C46" s="154"/>
      <c r="D46" s="154"/>
      <c r="E46" s="154"/>
      <c r="F46" s="154"/>
      <c r="G46" s="154"/>
      <c r="H46" s="154"/>
      <c r="I46" s="154"/>
      <c r="J46" s="154"/>
      <c r="K46" s="154"/>
      <c r="L46" s="154"/>
      <c r="M46" s="154"/>
      <c r="N46" s="154"/>
      <c r="O46" s="154"/>
      <c r="P46" s="154"/>
      <c r="Q46" s="154"/>
      <c r="R46" s="154"/>
    </row>
    <row r="47" spans="2:18">
      <c r="B47" s="154"/>
      <c r="C47" s="154"/>
      <c r="D47" s="154"/>
      <c r="E47" s="154"/>
      <c r="F47" s="154"/>
      <c r="G47" s="154"/>
      <c r="H47" s="154"/>
      <c r="I47" s="154"/>
      <c r="J47" s="154"/>
      <c r="K47" s="154"/>
      <c r="L47" s="154"/>
      <c r="M47" s="154"/>
      <c r="N47" s="154"/>
      <c r="O47" s="154"/>
      <c r="P47" s="154"/>
      <c r="Q47" s="154"/>
      <c r="R47" s="154"/>
    </row>
    <row r="48" spans="2:18">
      <c r="B48" s="154"/>
      <c r="C48" s="154"/>
      <c r="D48" s="154"/>
      <c r="E48" s="154"/>
      <c r="F48" s="154"/>
      <c r="G48" s="154"/>
      <c r="H48" s="154"/>
      <c r="I48" s="154"/>
      <c r="J48" s="154"/>
      <c r="K48" s="154"/>
      <c r="L48" s="154"/>
      <c r="M48" s="154"/>
      <c r="N48" s="154"/>
      <c r="O48" s="154"/>
      <c r="P48" s="154"/>
      <c r="Q48" s="154"/>
      <c r="R48" s="154"/>
    </row>
  </sheetData>
  <sheetProtection sheet="1" objects="1" scenarios="1"/>
  <phoneticPr fontId="17"/>
  <pageMargins left="0.70866141732283472" right="0.70866141732283472" top="0.74803149606299213" bottom="0.74803149606299213"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vt:i4>
      </vt:variant>
    </vt:vector>
  </HeadingPairs>
  <TitlesOfParts>
    <vt:vector size="13" baseType="lpstr">
      <vt:lpstr>はじめに</vt:lpstr>
      <vt:lpstr>使用方法</vt:lpstr>
      <vt:lpstr>入力表</vt:lpstr>
      <vt:lpstr>結果表</vt:lpstr>
      <vt:lpstr>フロー図</vt:lpstr>
      <vt:lpstr>観光消費推計</vt:lpstr>
      <vt:lpstr>需要増加額</vt:lpstr>
      <vt:lpstr>計算表</vt:lpstr>
      <vt:lpstr>部門別分析結果</vt:lpstr>
      <vt:lpstr>中間投入計算用37</vt:lpstr>
      <vt:lpstr>投入係数表37</vt:lpstr>
      <vt:lpstr>逆行列表（開放）37</vt:lpstr>
      <vt:lpstr>はじめに!Print_Area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小原　優陽</cp:lastModifiedBy>
  <cp:lastPrinted>2021-10-11T08:04:51Z</cp:lastPrinted>
  <dcterms:created xsi:type="dcterms:W3CDTF">2010-03-21T04:43:01Z</dcterms:created>
  <dcterms:modified xsi:type="dcterms:W3CDTF">2024-11-13T00:45:06Z</dcterms:modified>
</cp:coreProperties>
</file>